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W:\Sugar and Sweeteners Outlook\SSYB\SSYB_Tables\"/>
    </mc:Choice>
  </mc:AlternateContent>
  <xr:revisionPtr revIDLastSave="0" documentId="13_ncr:1_{E6AAF005-DAC8-4248-99D6-9F01265490E7}" xr6:coauthVersionLast="47" xr6:coauthVersionMax="47" xr10:uidLastSave="{00000000-0000-0000-0000-000000000000}"/>
  <bookViews>
    <workbookView xWindow="-120" yWindow="-120" windowWidth="20730" windowHeight="11160" xr2:uid="{C0C2B2DC-20A4-48AF-80ED-EE945E54CC18}"/>
  </bookViews>
  <sheets>
    <sheet name="Contents" sheetId="1" r:id="rId1"/>
    <sheet name="Table32" sheetId="7" r:id="rId2"/>
    <sheet name="Table33" sheetId="6" r:id="rId3"/>
    <sheet name="Table34a" sheetId="5" r:id="rId4"/>
    <sheet name="Table34b" sheetId="4" r:id="rId5"/>
    <sheet name="Table35a" sheetId="3" r:id="rId6"/>
    <sheet name="Table35b" sheetId="2" r:id="rId7"/>
    <sheet name="Table36" sheetId="8" r:id="rId8"/>
  </sheets>
  <definedNames>
    <definedName name="_xlnm.Print_Area" localSheetId="3">Table34a!$A$1:$S$86</definedName>
    <definedName name="_xlnm.Print_Area" localSheetId="5">Table35a!$A$1:$S$100</definedName>
    <definedName name="_xlnm.Print_Area" localSheetId="6">Table #REF!</definedName>
    <definedName name="_xlnm.Print_Area" localSheetId="7">Table36!$A$1:$L$45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8" i="4" l="1"/>
  <c r="L128" i="5"/>
  <c r="S128" i="2"/>
  <c r="P128" i="2"/>
  <c r="J128" i="2"/>
  <c r="S97" i="2"/>
  <c r="P97" i="2"/>
  <c r="S66" i="2"/>
  <c r="P66" i="2"/>
  <c r="S35" i="2"/>
  <c r="P35" i="2"/>
  <c r="J128" i="3"/>
  <c r="S97" i="3"/>
  <c r="P97" i="3"/>
  <c r="S66" i="3"/>
  <c r="P66" i="3"/>
  <c r="S35" i="3"/>
  <c r="P35" i="3"/>
  <c r="K128" i="4"/>
  <c r="K128" i="5"/>
  <c r="I128" i="2"/>
  <c r="I128" i="3"/>
  <c r="J128" i="4"/>
  <c r="P97" i="4"/>
  <c r="P66" i="4"/>
  <c r="P35" i="4"/>
  <c r="J128" i="5"/>
  <c r="S97" i="5"/>
  <c r="P97" i="5"/>
  <c r="S66" i="5"/>
  <c r="P66" i="5"/>
  <c r="S35" i="5"/>
  <c r="P35" i="5"/>
  <c r="H128" i="3"/>
  <c r="H128" i="2"/>
  <c r="I128" i="4"/>
  <c r="I128" i="5"/>
  <c r="P128" i="5" s="1"/>
  <c r="O35" i="2"/>
  <c r="O66" i="2"/>
  <c r="O97" i="2"/>
  <c r="G128" i="2"/>
  <c r="O97" i="3"/>
  <c r="G128" i="3"/>
  <c r="O66" i="3"/>
  <c r="O35" i="3"/>
  <c r="H128" i="4"/>
  <c r="P128" i="4" s="1"/>
  <c r="H128" i="5"/>
  <c r="L52" i="8"/>
  <c r="K52" i="8"/>
  <c r="G52" i="8"/>
  <c r="K51" i="8"/>
  <c r="L51" i="8" s="1"/>
  <c r="G51" i="8"/>
  <c r="K50" i="8"/>
  <c r="G50" i="8"/>
  <c r="K49" i="8"/>
  <c r="G49" i="8"/>
  <c r="L49" i="8" s="1"/>
  <c r="K48" i="8"/>
  <c r="G48" i="8"/>
  <c r="L47" i="8"/>
  <c r="K47" i="8"/>
  <c r="G47" i="8"/>
  <c r="K46" i="8"/>
  <c r="G46" i="8"/>
  <c r="L46" i="8" s="1"/>
  <c r="K45" i="8"/>
  <c r="G45" i="8"/>
  <c r="L45" i="8" s="1"/>
  <c r="K44" i="8"/>
  <c r="G44" i="8"/>
  <c r="L44" i="8" s="1"/>
  <c r="K43" i="8"/>
  <c r="G43" i="8"/>
  <c r="L43" i="8" s="1"/>
  <c r="K42" i="8"/>
  <c r="G42" i="8"/>
  <c r="K41" i="8"/>
  <c r="G41" i="8"/>
  <c r="L41" i="8" s="1"/>
  <c r="K40" i="8"/>
  <c r="G40" i="8"/>
  <c r="K39" i="8"/>
  <c r="G39" i="8"/>
  <c r="L39" i="8" s="1"/>
  <c r="K38" i="8"/>
  <c r="G38" i="8"/>
  <c r="L38" i="8" s="1"/>
  <c r="K37" i="8"/>
  <c r="G37" i="8"/>
  <c r="K36" i="8"/>
  <c r="G36" i="8"/>
  <c r="K35" i="8"/>
  <c r="L35" i="8" s="1"/>
  <c r="G35" i="8"/>
  <c r="K34" i="8"/>
  <c r="G34" i="8"/>
  <c r="K33" i="8"/>
  <c r="G33" i="8"/>
  <c r="L33" i="8" s="1"/>
  <c r="K32" i="8"/>
  <c r="G32" i="8"/>
  <c r="L32" i="8" s="1"/>
  <c r="L31" i="8"/>
  <c r="K31" i="8"/>
  <c r="G31" i="8"/>
  <c r="K30" i="8"/>
  <c r="G30" i="8"/>
  <c r="L30" i="8" s="1"/>
  <c r="K29" i="8"/>
  <c r="G29" i="8"/>
  <c r="L29" i="8" s="1"/>
  <c r="L37" i="8" l="1"/>
  <c r="L48" i="8"/>
  <c r="L34" i="8"/>
  <c r="L50" i="8"/>
  <c r="L40" i="8"/>
  <c r="L36" i="8"/>
  <c r="L42" i="8"/>
  <c r="F128" i="2"/>
  <c r="F128" i="3"/>
  <c r="G128" i="4"/>
  <c r="O97" i="4"/>
  <c r="O66" i="4"/>
  <c r="O35" i="4"/>
  <c r="G128" i="5"/>
  <c r="O97" i="5"/>
  <c r="O66" i="5"/>
  <c r="O35" i="5"/>
  <c r="E128" i="2"/>
  <c r="E128" i="3"/>
  <c r="F128" i="4"/>
  <c r="F128" i="5"/>
  <c r="D128" i="2"/>
  <c r="D128" i="3"/>
  <c r="E128" i="4"/>
  <c r="E128" i="5"/>
  <c r="C128" i="2"/>
  <c r="B128" i="2"/>
  <c r="N97" i="2"/>
  <c r="N66" i="2"/>
  <c r="N35" i="2"/>
  <c r="C128" i="3"/>
  <c r="B128" i="3"/>
  <c r="N97" i="3"/>
  <c r="N66" i="3"/>
  <c r="N35" i="3"/>
  <c r="N35" i="4"/>
  <c r="S35" i="4" s="1"/>
  <c r="N66" i="4"/>
  <c r="S66" i="4" s="1"/>
  <c r="N97" i="4"/>
  <c r="S97" i="4" s="1"/>
  <c r="D128" i="4"/>
  <c r="D128" i="5"/>
  <c r="N97" i="5"/>
  <c r="N66" i="5"/>
  <c r="N35" i="5"/>
  <c r="C128" i="4"/>
  <c r="B128" i="4"/>
  <c r="M127" i="4"/>
  <c r="C128" i="5"/>
  <c r="B128" i="5"/>
  <c r="M127" i="5"/>
  <c r="L127" i="5"/>
  <c r="K127" i="5"/>
  <c r="J127" i="5"/>
  <c r="I127" i="5"/>
  <c r="H127" i="5"/>
  <c r="G127" i="5"/>
  <c r="F127" i="5"/>
  <c r="E127" i="5"/>
  <c r="D127" i="5"/>
  <c r="C127" i="5"/>
  <c r="B127" i="5"/>
  <c r="Q96" i="2"/>
  <c r="R96" i="2"/>
  <c r="Q65" i="2"/>
  <c r="R65" i="2"/>
  <c r="Q34" i="2"/>
  <c r="R34" i="2"/>
  <c r="M127" i="2"/>
  <c r="Q96" i="3"/>
  <c r="R96" i="3"/>
  <c r="Q65" i="3"/>
  <c r="R65" i="3"/>
  <c r="Q34" i="3"/>
  <c r="R34" i="3"/>
  <c r="M127" i="3"/>
  <c r="Q96" i="4"/>
  <c r="Q65" i="4"/>
  <c r="Q34" i="4"/>
  <c r="C127" i="4"/>
  <c r="D127" i="4"/>
  <c r="E127" i="4"/>
  <c r="F127" i="4"/>
  <c r="G127" i="4"/>
  <c r="H127" i="4"/>
  <c r="I127" i="4"/>
  <c r="J127" i="4"/>
  <c r="K127" i="4"/>
  <c r="L127" i="4"/>
  <c r="Q96" i="5"/>
  <c r="Q65" i="5"/>
  <c r="Q34" i="5"/>
  <c r="L127" i="2"/>
  <c r="L127" i="3"/>
  <c r="K127" i="2"/>
  <c r="K127" i="3"/>
  <c r="S96" i="2"/>
  <c r="P96" i="2"/>
  <c r="S65" i="2"/>
  <c r="P65" i="2"/>
  <c r="S34" i="2"/>
  <c r="P34" i="2"/>
  <c r="J127" i="2"/>
  <c r="S65" i="3"/>
  <c r="P65" i="3"/>
  <c r="S34" i="3"/>
  <c r="P34" i="3"/>
  <c r="J127" i="3"/>
  <c r="P96" i="3"/>
  <c r="F127" i="3"/>
  <c r="O96" i="3"/>
  <c r="S96" i="3"/>
  <c r="B99" i="3"/>
  <c r="B100" i="3"/>
  <c r="B101" i="3"/>
  <c r="B102" i="3"/>
  <c r="B103" i="3"/>
  <c r="B104" i="3"/>
  <c r="B105" i="3"/>
  <c r="I127" i="2"/>
  <c r="I127" i="3"/>
  <c r="P96" i="4"/>
  <c r="P65" i="4"/>
  <c r="P34" i="4"/>
  <c r="S96" i="5"/>
  <c r="P96" i="5"/>
  <c r="S65" i="5"/>
  <c r="P65" i="5"/>
  <c r="S34" i="5"/>
  <c r="P34" i="5"/>
  <c r="H127" i="2"/>
  <c r="F127" i="2"/>
  <c r="E127" i="2"/>
  <c r="D127" i="2"/>
  <c r="C127" i="2"/>
  <c r="B127" i="2"/>
  <c r="M126" i="5"/>
  <c r="L126" i="5"/>
  <c r="K126" i="5"/>
  <c r="J126" i="5"/>
  <c r="I126" i="5"/>
  <c r="H126" i="5"/>
  <c r="G126" i="5"/>
  <c r="F126" i="5"/>
  <c r="E126" i="5"/>
  <c r="D126" i="5"/>
  <c r="C126" i="5"/>
  <c r="B126" i="5"/>
  <c r="G127" i="3"/>
  <c r="O96" i="2"/>
  <c r="O65" i="2"/>
  <c r="O34" i="2"/>
  <c r="O65" i="3"/>
  <c r="O34" i="3"/>
  <c r="O96" i="4"/>
  <c r="O65" i="4"/>
  <c r="O34" i="4"/>
  <c r="O96" i="5"/>
  <c r="O65" i="5"/>
  <c r="O34" i="5"/>
  <c r="O128" i="2" l="1"/>
  <c r="S128" i="3"/>
  <c r="S128" i="5"/>
  <c r="O128" i="3"/>
  <c r="O128" i="4"/>
  <c r="O128" i="5"/>
  <c r="N128" i="3"/>
  <c r="N128" i="4"/>
  <c r="S128" i="4" s="1"/>
  <c r="Q127" i="5"/>
  <c r="N128" i="2"/>
  <c r="N128" i="5"/>
  <c r="Q127" i="2"/>
  <c r="Q127" i="3"/>
  <c r="R127" i="2"/>
  <c r="Q127" i="4"/>
  <c r="P127" i="2"/>
  <c r="P127" i="4"/>
  <c r="H127" i="3"/>
  <c r="P127" i="3" s="1"/>
  <c r="P127" i="5"/>
  <c r="S127" i="5"/>
  <c r="O127" i="2"/>
  <c r="N96" i="2"/>
  <c r="N65" i="2"/>
  <c r="N34" i="2"/>
  <c r="E127" i="3"/>
  <c r="O127" i="3" s="1"/>
  <c r="N96" i="3"/>
  <c r="N65" i="3"/>
  <c r="N34" i="3"/>
  <c r="D127" i="3"/>
  <c r="O127" i="4" l="1"/>
  <c r="O127" i="5"/>
  <c r="C127" i="3"/>
  <c r="B127" i="3"/>
  <c r="N127" i="2" l="1"/>
  <c r="N127" i="3"/>
  <c r="R127" i="3" s="1"/>
  <c r="N96" i="4"/>
  <c r="R96" i="4" s="1"/>
  <c r="N65" i="4"/>
  <c r="R65" i="4" s="1"/>
  <c r="N34" i="4"/>
  <c r="R34" i="4" s="1"/>
  <c r="N96" i="5"/>
  <c r="R96" i="5" s="1"/>
  <c r="N65" i="5"/>
  <c r="R65" i="5" s="1"/>
  <c r="N34" i="5"/>
  <c r="R34" i="5" s="1"/>
  <c r="M126" i="3" l="1"/>
  <c r="N95" i="3"/>
  <c r="O95" i="3"/>
  <c r="P95" i="3"/>
  <c r="Q95" i="3"/>
  <c r="R95" i="3"/>
  <c r="S95" i="3"/>
  <c r="N64" i="3"/>
  <c r="O64" i="3"/>
  <c r="P64" i="3"/>
  <c r="Q64" i="3"/>
  <c r="R64" i="3"/>
  <c r="S64" i="3"/>
  <c r="N33" i="3"/>
  <c r="O33" i="3"/>
  <c r="P33" i="3"/>
  <c r="Q33" i="3"/>
  <c r="R33" i="3"/>
  <c r="S33" i="3"/>
  <c r="N95" i="2"/>
  <c r="O95" i="2"/>
  <c r="P95" i="2"/>
  <c r="Q95" i="2"/>
  <c r="R95" i="2"/>
  <c r="N64" i="2"/>
  <c r="O64" i="2"/>
  <c r="P64" i="2"/>
  <c r="Q64" i="2"/>
  <c r="R64" i="2"/>
  <c r="N33" i="2"/>
  <c r="O33" i="2"/>
  <c r="P33" i="2"/>
  <c r="Q33" i="2"/>
  <c r="R33" i="2"/>
  <c r="M126" i="2"/>
  <c r="B127" i="4"/>
  <c r="N127" i="4" s="1"/>
  <c r="R127" i="4" s="1"/>
  <c r="N127" i="5"/>
  <c r="R127" i="5" s="1"/>
  <c r="L126" i="2"/>
  <c r="L126" i="3"/>
  <c r="M126" i="4" l="1"/>
  <c r="Q95" i="4"/>
  <c r="S96" i="4" s="1"/>
  <c r="Q64" i="4"/>
  <c r="S65" i="4" s="1"/>
  <c r="Q95" i="5"/>
  <c r="Q64" i="5"/>
  <c r="Q33" i="5"/>
  <c r="Q33" i="4"/>
  <c r="S34" i="4" s="1"/>
  <c r="K126" i="2"/>
  <c r="K126" i="3"/>
  <c r="L126" i="4"/>
  <c r="Q126" i="2" l="1"/>
  <c r="S127" i="2"/>
  <c r="Q126" i="3"/>
  <c r="S127" i="3"/>
  <c r="K126" i="4"/>
  <c r="Q126" i="4" s="1"/>
  <c r="S127" i="4" s="1"/>
  <c r="Q126" i="5"/>
  <c r="S95" i="2"/>
  <c r="S64" i="2"/>
  <c r="S33" i="2"/>
  <c r="J126" i="2"/>
  <c r="J126" i="3"/>
  <c r="I126" i="2" l="1"/>
  <c r="I126" i="3"/>
  <c r="J126" i="4"/>
  <c r="P95" i="4"/>
  <c r="P64" i="4"/>
  <c r="P33" i="4"/>
  <c r="S95" i="5"/>
  <c r="P95" i="5"/>
  <c r="S64" i="5"/>
  <c r="P64" i="5"/>
  <c r="S33" i="5"/>
  <c r="P33" i="5"/>
  <c r="H126" i="2"/>
  <c r="H126" i="3"/>
  <c r="G17" i="8"/>
  <c r="G16" i="8"/>
  <c r="G15" i="8"/>
  <c r="G14" i="8"/>
  <c r="G13" i="8"/>
  <c r="G12" i="8"/>
  <c r="G11" i="8"/>
  <c r="G10" i="8"/>
  <c r="P126" i="3" l="1"/>
  <c r="P126" i="2"/>
  <c r="I126" i="4"/>
  <c r="F126" i="2"/>
  <c r="N69" i="2"/>
  <c r="O69" i="2"/>
  <c r="P69" i="2"/>
  <c r="Q69" i="2"/>
  <c r="N70" i="2"/>
  <c r="O70" i="2"/>
  <c r="P70" i="2"/>
  <c r="Q70" i="2"/>
  <c r="N71" i="2"/>
  <c r="O71" i="2"/>
  <c r="P71" i="2"/>
  <c r="Q71" i="2"/>
  <c r="N72" i="2"/>
  <c r="O72" i="2"/>
  <c r="P72" i="2"/>
  <c r="Q72" i="2"/>
  <c r="N73" i="2"/>
  <c r="O73" i="2"/>
  <c r="P73" i="2"/>
  <c r="Q73" i="2"/>
  <c r="N74" i="2"/>
  <c r="O74" i="2"/>
  <c r="P74" i="2"/>
  <c r="Q74" i="2"/>
  <c r="N75" i="2"/>
  <c r="O75" i="2"/>
  <c r="P75" i="2"/>
  <c r="Q75" i="2"/>
  <c r="N76" i="2"/>
  <c r="O76" i="2"/>
  <c r="P76" i="2"/>
  <c r="Q76" i="2"/>
  <c r="N77" i="2"/>
  <c r="O77" i="2"/>
  <c r="P77" i="2"/>
  <c r="Q77" i="2"/>
  <c r="N78" i="2"/>
  <c r="O78" i="2"/>
  <c r="P78" i="2"/>
  <c r="Q78" i="2"/>
  <c r="N79" i="2"/>
  <c r="O79" i="2"/>
  <c r="P79" i="2"/>
  <c r="Q79" i="2"/>
  <c r="N80" i="2"/>
  <c r="O80" i="2"/>
  <c r="P80" i="2"/>
  <c r="Q80" i="2"/>
  <c r="N81" i="2"/>
  <c r="O81" i="2"/>
  <c r="P81" i="2"/>
  <c r="Q81" i="2"/>
  <c r="N82" i="2"/>
  <c r="O82" i="2"/>
  <c r="P82" i="2"/>
  <c r="Q82" i="2"/>
  <c r="N83" i="2"/>
  <c r="O83" i="2"/>
  <c r="P83" i="2"/>
  <c r="Q83" i="2"/>
  <c r="N84" i="2"/>
  <c r="O84" i="2"/>
  <c r="P84" i="2"/>
  <c r="Q84" i="2"/>
  <c r="N85" i="2"/>
  <c r="O85" i="2"/>
  <c r="P85" i="2"/>
  <c r="Q85" i="2"/>
  <c r="N86" i="2"/>
  <c r="O86" i="2"/>
  <c r="P86" i="2"/>
  <c r="Q86" i="2"/>
  <c r="N87" i="2"/>
  <c r="O87" i="2"/>
  <c r="P87" i="2"/>
  <c r="Q87" i="2"/>
  <c r="N88" i="2"/>
  <c r="O88" i="2"/>
  <c r="P88" i="2"/>
  <c r="Q88" i="2"/>
  <c r="N89" i="2"/>
  <c r="O89" i="2"/>
  <c r="P89" i="2"/>
  <c r="Q89" i="2"/>
  <c r="N90" i="2"/>
  <c r="O90" i="2"/>
  <c r="P90" i="2"/>
  <c r="Q90" i="2"/>
  <c r="N91" i="2"/>
  <c r="O91" i="2"/>
  <c r="P91" i="2"/>
  <c r="Q91" i="2"/>
  <c r="N92" i="2"/>
  <c r="O92" i="2"/>
  <c r="P92" i="2"/>
  <c r="Q92" i="2"/>
  <c r="N93" i="2"/>
  <c r="O93" i="2"/>
  <c r="P93" i="2"/>
  <c r="Q93" i="2"/>
  <c r="N94" i="2"/>
  <c r="O94" i="2"/>
  <c r="P94" i="2"/>
  <c r="Q94" i="2"/>
  <c r="N38" i="2"/>
  <c r="O38" i="2"/>
  <c r="P38" i="2"/>
  <c r="Q38" i="2"/>
  <c r="N39" i="2"/>
  <c r="O39" i="2"/>
  <c r="P39" i="2"/>
  <c r="Q39" i="2"/>
  <c r="N40" i="2"/>
  <c r="O40" i="2"/>
  <c r="P40" i="2"/>
  <c r="Q40" i="2"/>
  <c r="N41" i="2"/>
  <c r="O41" i="2"/>
  <c r="P41" i="2"/>
  <c r="Q41" i="2"/>
  <c r="N42" i="2"/>
  <c r="O42" i="2"/>
  <c r="P42" i="2"/>
  <c r="Q42" i="2"/>
  <c r="N43" i="2"/>
  <c r="O43" i="2"/>
  <c r="P43" i="2"/>
  <c r="Q43" i="2"/>
  <c r="N44" i="2"/>
  <c r="O44" i="2"/>
  <c r="P44" i="2"/>
  <c r="Q44" i="2"/>
  <c r="N45" i="2"/>
  <c r="O45" i="2"/>
  <c r="P45" i="2"/>
  <c r="Q45" i="2"/>
  <c r="N46" i="2"/>
  <c r="O46" i="2"/>
  <c r="P46" i="2"/>
  <c r="Q46" i="2"/>
  <c r="N47" i="2"/>
  <c r="O47" i="2"/>
  <c r="P47" i="2"/>
  <c r="Q47" i="2"/>
  <c r="N48" i="2"/>
  <c r="O48" i="2"/>
  <c r="P48" i="2"/>
  <c r="Q48" i="2"/>
  <c r="N49" i="2"/>
  <c r="O49" i="2"/>
  <c r="P49" i="2"/>
  <c r="Q49" i="2"/>
  <c r="N50" i="2"/>
  <c r="O50" i="2"/>
  <c r="P50" i="2"/>
  <c r="Q50" i="2"/>
  <c r="N51" i="2"/>
  <c r="O51" i="2"/>
  <c r="P51" i="2"/>
  <c r="Q51" i="2"/>
  <c r="N52" i="2"/>
  <c r="O52" i="2"/>
  <c r="P52" i="2"/>
  <c r="Q52" i="2"/>
  <c r="N53" i="2"/>
  <c r="O53" i="2"/>
  <c r="P53" i="2"/>
  <c r="Q53" i="2"/>
  <c r="N54" i="2"/>
  <c r="O54" i="2"/>
  <c r="P54" i="2"/>
  <c r="Q54" i="2"/>
  <c r="N55" i="2"/>
  <c r="O55" i="2"/>
  <c r="P55" i="2"/>
  <c r="Q55" i="2"/>
  <c r="N56" i="2"/>
  <c r="O56" i="2"/>
  <c r="P56" i="2"/>
  <c r="Q56" i="2"/>
  <c r="N57" i="2"/>
  <c r="O57" i="2"/>
  <c r="P57" i="2"/>
  <c r="Q57" i="2"/>
  <c r="N58" i="2"/>
  <c r="O58" i="2"/>
  <c r="P58" i="2"/>
  <c r="Q58" i="2"/>
  <c r="N59" i="2"/>
  <c r="O59" i="2"/>
  <c r="P59" i="2"/>
  <c r="Q59" i="2"/>
  <c r="N60" i="2"/>
  <c r="O60" i="2"/>
  <c r="P60" i="2"/>
  <c r="Q60" i="2"/>
  <c r="N61" i="2"/>
  <c r="O61" i="2"/>
  <c r="P61" i="2"/>
  <c r="Q61" i="2"/>
  <c r="N62" i="2"/>
  <c r="O62" i="2"/>
  <c r="P62" i="2"/>
  <c r="Q62" i="2"/>
  <c r="N63" i="2"/>
  <c r="O63" i="2"/>
  <c r="P63" i="2"/>
  <c r="Q63" i="2"/>
  <c r="N7" i="2"/>
  <c r="O7" i="2"/>
  <c r="P7" i="2"/>
  <c r="Q7" i="2"/>
  <c r="N8" i="2"/>
  <c r="O8" i="2"/>
  <c r="P8" i="2"/>
  <c r="Q8" i="2"/>
  <c r="N9" i="2"/>
  <c r="O9" i="2"/>
  <c r="P9" i="2"/>
  <c r="Q9" i="2"/>
  <c r="N10" i="2"/>
  <c r="O10" i="2"/>
  <c r="P10" i="2"/>
  <c r="Q10" i="2"/>
  <c r="N11" i="2"/>
  <c r="O11" i="2"/>
  <c r="P11" i="2"/>
  <c r="Q11" i="2"/>
  <c r="N12" i="2"/>
  <c r="O12" i="2"/>
  <c r="P12" i="2"/>
  <c r="Q12" i="2"/>
  <c r="N13" i="2"/>
  <c r="O13" i="2"/>
  <c r="P13" i="2"/>
  <c r="Q13" i="2"/>
  <c r="N14" i="2"/>
  <c r="O14" i="2"/>
  <c r="P14" i="2"/>
  <c r="Q14" i="2"/>
  <c r="N15" i="2"/>
  <c r="O15" i="2"/>
  <c r="P15" i="2"/>
  <c r="Q15" i="2"/>
  <c r="N16" i="2"/>
  <c r="O16" i="2"/>
  <c r="P16" i="2"/>
  <c r="Q16" i="2"/>
  <c r="N17" i="2"/>
  <c r="O17" i="2"/>
  <c r="P17" i="2"/>
  <c r="Q17" i="2"/>
  <c r="N18" i="2"/>
  <c r="O18" i="2"/>
  <c r="P18" i="2"/>
  <c r="Q18" i="2"/>
  <c r="N19" i="2"/>
  <c r="O19" i="2"/>
  <c r="P19" i="2"/>
  <c r="Q19" i="2"/>
  <c r="N20" i="2"/>
  <c r="O20" i="2"/>
  <c r="P20" i="2"/>
  <c r="Q20" i="2"/>
  <c r="N21" i="2"/>
  <c r="O21" i="2"/>
  <c r="P21" i="2"/>
  <c r="Q21" i="2"/>
  <c r="N22" i="2"/>
  <c r="O22" i="2"/>
  <c r="P22" i="2"/>
  <c r="Q22" i="2"/>
  <c r="N23" i="2"/>
  <c r="O23" i="2"/>
  <c r="P23" i="2"/>
  <c r="Q23" i="2"/>
  <c r="N24" i="2"/>
  <c r="O24" i="2"/>
  <c r="P24" i="2"/>
  <c r="Q24" i="2"/>
  <c r="N25" i="2"/>
  <c r="O25" i="2"/>
  <c r="P25" i="2"/>
  <c r="Q25" i="2"/>
  <c r="N26" i="2"/>
  <c r="O26" i="2"/>
  <c r="P26" i="2"/>
  <c r="Q26" i="2"/>
  <c r="N27" i="2"/>
  <c r="O27" i="2"/>
  <c r="P27" i="2"/>
  <c r="Q27" i="2"/>
  <c r="N28" i="2"/>
  <c r="O28" i="2"/>
  <c r="P28" i="2"/>
  <c r="Q28" i="2"/>
  <c r="N29" i="2"/>
  <c r="O29" i="2"/>
  <c r="P29" i="2"/>
  <c r="Q29" i="2"/>
  <c r="N30" i="2"/>
  <c r="O30" i="2"/>
  <c r="P30" i="2"/>
  <c r="Q30" i="2"/>
  <c r="N31" i="2"/>
  <c r="O31" i="2"/>
  <c r="P31" i="2"/>
  <c r="Q31" i="2"/>
  <c r="N32" i="2"/>
  <c r="O32" i="2"/>
  <c r="P32" i="2"/>
  <c r="Q32" i="2"/>
  <c r="F126" i="3"/>
  <c r="N69" i="3"/>
  <c r="O69" i="3"/>
  <c r="P69" i="3"/>
  <c r="Q69" i="3"/>
  <c r="N70" i="3"/>
  <c r="O70" i="3"/>
  <c r="P70" i="3"/>
  <c r="Q70" i="3"/>
  <c r="N71" i="3"/>
  <c r="O71" i="3"/>
  <c r="P71" i="3"/>
  <c r="Q71" i="3"/>
  <c r="N72" i="3"/>
  <c r="O72" i="3"/>
  <c r="P72" i="3"/>
  <c r="Q72" i="3"/>
  <c r="N73" i="3"/>
  <c r="O73" i="3"/>
  <c r="P73" i="3"/>
  <c r="Q73" i="3"/>
  <c r="N74" i="3"/>
  <c r="O74" i="3"/>
  <c r="P74" i="3"/>
  <c r="Q74" i="3"/>
  <c r="N75" i="3"/>
  <c r="O75" i="3"/>
  <c r="P75" i="3"/>
  <c r="Q75" i="3"/>
  <c r="N76" i="3"/>
  <c r="O76" i="3"/>
  <c r="P76" i="3"/>
  <c r="Q76" i="3"/>
  <c r="N77" i="3"/>
  <c r="O77" i="3"/>
  <c r="P77" i="3"/>
  <c r="Q77" i="3"/>
  <c r="N78" i="3"/>
  <c r="O78" i="3"/>
  <c r="P78" i="3"/>
  <c r="Q78" i="3"/>
  <c r="N79" i="3"/>
  <c r="O79" i="3"/>
  <c r="P79" i="3"/>
  <c r="Q79" i="3"/>
  <c r="N80" i="3"/>
  <c r="O80" i="3"/>
  <c r="P80" i="3"/>
  <c r="Q80" i="3"/>
  <c r="N81" i="3"/>
  <c r="O81" i="3"/>
  <c r="P81" i="3"/>
  <c r="Q81" i="3"/>
  <c r="N82" i="3"/>
  <c r="O82" i="3"/>
  <c r="P82" i="3"/>
  <c r="Q82" i="3"/>
  <c r="N83" i="3"/>
  <c r="O83" i="3"/>
  <c r="P83" i="3"/>
  <c r="Q83" i="3"/>
  <c r="N84" i="3"/>
  <c r="O84" i="3"/>
  <c r="P84" i="3"/>
  <c r="Q84" i="3"/>
  <c r="N85" i="3"/>
  <c r="O85" i="3"/>
  <c r="P85" i="3"/>
  <c r="Q85" i="3"/>
  <c r="N86" i="3"/>
  <c r="O86" i="3"/>
  <c r="P86" i="3"/>
  <c r="Q86" i="3"/>
  <c r="N87" i="3"/>
  <c r="O87" i="3"/>
  <c r="P87" i="3"/>
  <c r="Q87" i="3"/>
  <c r="N88" i="3"/>
  <c r="O88" i="3"/>
  <c r="P88" i="3"/>
  <c r="Q88" i="3"/>
  <c r="N89" i="3"/>
  <c r="O89" i="3"/>
  <c r="P89" i="3"/>
  <c r="Q89" i="3"/>
  <c r="N90" i="3"/>
  <c r="O90" i="3"/>
  <c r="P90" i="3"/>
  <c r="Q90" i="3"/>
  <c r="N91" i="3"/>
  <c r="O91" i="3"/>
  <c r="P91" i="3"/>
  <c r="Q91" i="3"/>
  <c r="N92" i="3"/>
  <c r="O92" i="3"/>
  <c r="P92" i="3"/>
  <c r="Q92" i="3"/>
  <c r="N93" i="3"/>
  <c r="O93" i="3"/>
  <c r="P93" i="3"/>
  <c r="Q93" i="3"/>
  <c r="N94" i="3"/>
  <c r="O94" i="3"/>
  <c r="P94" i="3"/>
  <c r="Q94" i="3"/>
  <c r="N38" i="3"/>
  <c r="O38" i="3"/>
  <c r="P38" i="3"/>
  <c r="Q38" i="3"/>
  <c r="N39" i="3"/>
  <c r="O39" i="3"/>
  <c r="P39" i="3"/>
  <c r="Q39" i="3"/>
  <c r="N40" i="3"/>
  <c r="O40" i="3"/>
  <c r="P40" i="3"/>
  <c r="Q40" i="3"/>
  <c r="N41" i="3"/>
  <c r="O41" i="3"/>
  <c r="P41" i="3"/>
  <c r="Q41" i="3"/>
  <c r="N42" i="3"/>
  <c r="O42" i="3"/>
  <c r="P42" i="3"/>
  <c r="Q42" i="3"/>
  <c r="N43" i="3"/>
  <c r="O43" i="3"/>
  <c r="P43" i="3"/>
  <c r="Q43" i="3"/>
  <c r="N44" i="3"/>
  <c r="O44" i="3"/>
  <c r="P44" i="3"/>
  <c r="Q44" i="3"/>
  <c r="N45" i="3"/>
  <c r="O45" i="3"/>
  <c r="P45" i="3"/>
  <c r="Q45" i="3"/>
  <c r="N46" i="3"/>
  <c r="O46" i="3"/>
  <c r="P46" i="3"/>
  <c r="Q46" i="3"/>
  <c r="N47" i="3"/>
  <c r="O47" i="3"/>
  <c r="P47" i="3"/>
  <c r="Q47" i="3"/>
  <c r="N48" i="3"/>
  <c r="O48" i="3"/>
  <c r="P48" i="3"/>
  <c r="Q48" i="3"/>
  <c r="N49" i="3"/>
  <c r="O49" i="3"/>
  <c r="P49" i="3"/>
  <c r="Q49" i="3"/>
  <c r="N50" i="3"/>
  <c r="O50" i="3"/>
  <c r="P50" i="3"/>
  <c r="Q50" i="3"/>
  <c r="N51" i="3"/>
  <c r="O51" i="3"/>
  <c r="P51" i="3"/>
  <c r="Q51" i="3"/>
  <c r="N52" i="3"/>
  <c r="O52" i="3"/>
  <c r="P52" i="3"/>
  <c r="Q52" i="3"/>
  <c r="N53" i="3"/>
  <c r="O53" i="3"/>
  <c r="P53" i="3"/>
  <c r="Q53" i="3"/>
  <c r="N54" i="3"/>
  <c r="O54" i="3"/>
  <c r="P54" i="3"/>
  <c r="Q54" i="3"/>
  <c r="N55" i="3"/>
  <c r="O55" i="3"/>
  <c r="P55" i="3"/>
  <c r="Q55" i="3"/>
  <c r="N56" i="3"/>
  <c r="O56" i="3"/>
  <c r="P56" i="3"/>
  <c r="Q56" i="3"/>
  <c r="N57" i="3"/>
  <c r="O57" i="3"/>
  <c r="P57" i="3"/>
  <c r="Q57" i="3"/>
  <c r="N58" i="3"/>
  <c r="O58" i="3"/>
  <c r="P58" i="3"/>
  <c r="Q58" i="3"/>
  <c r="N59" i="3"/>
  <c r="O59" i="3"/>
  <c r="P59" i="3"/>
  <c r="Q59" i="3"/>
  <c r="N60" i="3"/>
  <c r="O60" i="3"/>
  <c r="P60" i="3"/>
  <c r="Q60" i="3"/>
  <c r="N61" i="3"/>
  <c r="O61" i="3"/>
  <c r="P61" i="3"/>
  <c r="Q61" i="3"/>
  <c r="N62" i="3"/>
  <c r="O62" i="3"/>
  <c r="P62" i="3"/>
  <c r="Q62" i="3"/>
  <c r="N63" i="3"/>
  <c r="O63" i="3"/>
  <c r="P63" i="3"/>
  <c r="Q63" i="3"/>
  <c r="N7" i="3"/>
  <c r="O7" i="3"/>
  <c r="P7" i="3"/>
  <c r="Q7" i="3"/>
  <c r="N8" i="3"/>
  <c r="O8" i="3"/>
  <c r="P8" i="3"/>
  <c r="Q8" i="3"/>
  <c r="N9" i="3"/>
  <c r="O9" i="3"/>
  <c r="P9" i="3"/>
  <c r="Q9" i="3"/>
  <c r="N10" i="3"/>
  <c r="O10" i="3"/>
  <c r="P10" i="3"/>
  <c r="Q10" i="3"/>
  <c r="N11" i="3"/>
  <c r="O11" i="3"/>
  <c r="P11" i="3"/>
  <c r="Q11" i="3"/>
  <c r="N12" i="3"/>
  <c r="O12" i="3"/>
  <c r="P12" i="3"/>
  <c r="Q12" i="3"/>
  <c r="N13" i="3"/>
  <c r="O13" i="3"/>
  <c r="P13" i="3"/>
  <c r="Q13" i="3"/>
  <c r="N14" i="3"/>
  <c r="O14" i="3"/>
  <c r="P14" i="3"/>
  <c r="Q14" i="3"/>
  <c r="N15" i="3"/>
  <c r="O15" i="3"/>
  <c r="P15" i="3"/>
  <c r="Q15" i="3"/>
  <c r="N16" i="3"/>
  <c r="O16" i="3"/>
  <c r="P16" i="3"/>
  <c r="Q16" i="3"/>
  <c r="N17" i="3"/>
  <c r="O17" i="3"/>
  <c r="P17" i="3"/>
  <c r="Q17" i="3"/>
  <c r="N18" i="3"/>
  <c r="O18" i="3"/>
  <c r="P18" i="3"/>
  <c r="Q18" i="3"/>
  <c r="N19" i="3"/>
  <c r="O19" i="3"/>
  <c r="P19" i="3"/>
  <c r="Q19" i="3"/>
  <c r="N20" i="3"/>
  <c r="O20" i="3"/>
  <c r="P20" i="3"/>
  <c r="Q20" i="3"/>
  <c r="N21" i="3"/>
  <c r="O21" i="3"/>
  <c r="P21" i="3"/>
  <c r="Q21" i="3"/>
  <c r="N22" i="3"/>
  <c r="O22" i="3"/>
  <c r="P22" i="3"/>
  <c r="Q22" i="3"/>
  <c r="N23" i="3"/>
  <c r="O23" i="3"/>
  <c r="P23" i="3"/>
  <c r="Q23" i="3"/>
  <c r="N24" i="3"/>
  <c r="O24" i="3"/>
  <c r="P24" i="3"/>
  <c r="Q24" i="3"/>
  <c r="N25" i="3"/>
  <c r="O25" i="3"/>
  <c r="P25" i="3"/>
  <c r="Q25" i="3"/>
  <c r="N26" i="3"/>
  <c r="O26" i="3"/>
  <c r="P26" i="3"/>
  <c r="Q26" i="3"/>
  <c r="N27" i="3"/>
  <c r="O27" i="3"/>
  <c r="P27" i="3"/>
  <c r="Q27" i="3"/>
  <c r="N28" i="3"/>
  <c r="O28" i="3"/>
  <c r="P28" i="3"/>
  <c r="Q28" i="3"/>
  <c r="N29" i="3"/>
  <c r="O29" i="3"/>
  <c r="P29" i="3"/>
  <c r="Q29" i="3"/>
  <c r="N30" i="3"/>
  <c r="O30" i="3"/>
  <c r="P30" i="3"/>
  <c r="Q30" i="3"/>
  <c r="N31" i="3"/>
  <c r="O31" i="3"/>
  <c r="P31" i="3"/>
  <c r="Q31" i="3"/>
  <c r="N32" i="3"/>
  <c r="O32" i="3"/>
  <c r="P32" i="3"/>
  <c r="Q32" i="3"/>
  <c r="O95" i="4"/>
  <c r="N69" i="4"/>
  <c r="O69" i="4"/>
  <c r="P69" i="4"/>
  <c r="Q69" i="4"/>
  <c r="N70" i="4"/>
  <c r="O70" i="4"/>
  <c r="P70" i="4"/>
  <c r="Q70" i="4"/>
  <c r="N71" i="4"/>
  <c r="O71" i="4"/>
  <c r="P71" i="4"/>
  <c r="Q71" i="4"/>
  <c r="N72" i="4"/>
  <c r="O72" i="4"/>
  <c r="P72" i="4"/>
  <c r="Q72" i="4"/>
  <c r="N73" i="4"/>
  <c r="O73" i="4"/>
  <c r="P73" i="4"/>
  <c r="Q73" i="4"/>
  <c r="N74" i="4"/>
  <c r="O74" i="4"/>
  <c r="P74" i="4"/>
  <c r="Q74" i="4"/>
  <c r="N75" i="4"/>
  <c r="O75" i="4"/>
  <c r="P75" i="4"/>
  <c r="Q75" i="4"/>
  <c r="N76" i="4"/>
  <c r="O76" i="4"/>
  <c r="P76" i="4"/>
  <c r="Q76" i="4"/>
  <c r="N77" i="4"/>
  <c r="O77" i="4"/>
  <c r="P77" i="4"/>
  <c r="Q77" i="4"/>
  <c r="N78" i="4"/>
  <c r="O78" i="4"/>
  <c r="P78" i="4"/>
  <c r="Q78" i="4"/>
  <c r="N79" i="4"/>
  <c r="O79" i="4"/>
  <c r="P79" i="4"/>
  <c r="Q79" i="4"/>
  <c r="N80" i="4"/>
  <c r="O80" i="4"/>
  <c r="P80" i="4"/>
  <c r="Q80" i="4"/>
  <c r="N81" i="4"/>
  <c r="O81" i="4"/>
  <c r="P81" i="4"/>
  <c r="Q81" i="4"/>
  <c r="N82" i="4"/>
  <c r="O82" i="4"/>
  <c r="P82" i="4"/>
  <c r="Q82" i="4"/>
  <c r="N83" i="4"/>
  <c r="O83" i="4"/>
  <c r="P83" i="4"/>
  <c r="Q83" i="4"/>
  <c r="N84" i="4"/>
  <c r="O84" i="4"/>
  <c r="P84" i="4"/>
  <c r="Q84" i="4"/>
  <c r="N85" i="4"/>
  <c r="O85" i="4"/>
  <c r="P85" i="4"/>
  <c r="Q85" i="4"/>
  <c r="N86" i="4"/>
  <c r="O86" i="4"/>
  <c r="P86" i="4"/>
  <c r="Q86" i="4"/>
  <c r="N87" i="4"/>
  <c r="O87" i="4"/>
  <c r="P87" i="4"/>
  <c r="Q87" i="4"/>
  <c r="N88" i="4"/>
  <c r="O88" i="4"/>
  <c r="P88" i="4"/>
  <c r="Q88" i="4"/>
  <c r="N89" i="4"/>
  <c r="O89" i="4"/>
  <c r="P89" i="4"/>
  <c r="Q89" i="4"/>
  <c r="N90" i="4"/>
  <c r="O90" i="4"/>
  <c r="P90" i="4"/>
  <c r="Q90" i="4"/>
  <c r="N91" i="4"/>
  <c r="O91" i="4"/>
  <c r="P91" i="4"/>
  <c r="Q91" i="4"/>
  <c r="N92" i="4"/>
  <c r="O92" i="4"/>
  <c r="P92" i="4"/>
  <c r="Q92" i="4"/>
  <c r="N93" i="4"/>
  <c r="O93" i="4"/>
  <c r="P93" i="4"/>
  <c r="Q93" i="4"/>
  <c r="N94" i="4"/>
  <c r="O94" i="4"/>
  <c r="P94" i="4"/>
  <c r="Q94" i="4"/>
  <c r="O64" i="4"/>
  <c r="N38" i="4"/>
  <c r="O38" i="4"/>
  <c r="P38" i="4"/>
  <c r="Q38" i="4"/>
  <c r="N39" i="4"/>
  <c r="O39" i="4"/>
  <c r="P39" i="4"/>
  <c r="Q39" i="4"/>
  <c r="N40" i="4"/>
  <c r="O40" i="4"/>
  <c r="P40" i="4"/>
  <c r="Q40" i="4"/>
  <c r="N41" i="4"/>
  <c r="O41" i="4"/>
  <c r="P41" i="4"/>
  <c r="Q41" i="4"/>
  <c r="N42" i="4"/>
  <c r="O42" i="4"/>
  <c r="P42" i="4"/>
  <c r="Q42" i="4"/>
  <c r="N43" i="4"/>
  <c r="O43" i="4"/>
  <c r="P43" i="4"/>
  <c r="Q43" i="4"/>
  <c r="N44" i="4"/>
  <c r="O44" i="4"/>
  <c r="P44" i="4"/>
  <c r="Q44" i="4"/>
  <c r="N45" i="4"/>
  <c r="O45" i="4"/>
  <c r="P45" i="4"/>
  <c r="Q45" i="4"/>
  <c r="N46" i="4"/>
  <c r="O46" i="4"/>
  <c r="P46" i="4"/>
  <c r="Q46" i="4"/>
  <c r="N47" i="4"/>
  <c r="O47" i="4"/>
  <c r="P47" i="4"/>
  <c r="Q47" i="4"/>
  <c r="N48" i="4"/>
  <c r="O48" i="4"/>
  <c r="P48" i="4"/>
  <c r="Q48" i="4"/>
  <c r="N49" i="4"/>
  <c r="O49" i="4"/>
  <c r="P49" i="4"/>
  <c r="Q49" i="4"/>
  <c r="N50" i="4"/>
  <c r="O50" i="4"/>
  <c r="P50" i="4"/>
  <c r="Q50" i="4"/>
  <c r="N51" i="4"/>
  <c r="O51" i="4"/>
  <c r="P51" i="4"/>
  <c r="Q51" i="4"/>
  <c r="N52" i="4"/>
  <c r="O52" i="4"/>
  <c r="P52" i="4"/>
  <c r="Q52" i="4"/>
  <c r="N53" i="4"/>
  <c r="O53" i="4"/>
  <c r="P53" i="4"/>
  <c r="Q53" i="4"/>
  <c r="N54" i="4"/>
  <c r="O54" i="4"/>
  <c r="P54" i="4"/>
  <c r="Q54" i="4"/>
  <c r="N55" i="4"/>
  <c r="O55" i="4"/>
  <c r="P55" i="4"/>
  <c r="Q55" i="4"/>
  <c r="N56" i="4"/>
  <c r="O56" i="4"/>
  <c r="P56" i="4"/>
  <c r="Q56" i="4"/>
  <c r="N57" i="4"/>
  <c r="O57" i="4"/>
  <c r="P57" i="4"/>
  <c r="Q57" i="4"/>
  <c r="N58" i="4"/>
  <c r="O58" i="4"/>
  <c r="P58" i="4"/>
  <c r="Q58" i="4"/>
  <c r="N59" i="4"/>
  <c r="O59" i="4"/>
  <c r="P59" i="4"/>
  <c r="Q59" i="4"/>
  <c r="N60" i="4"/>
  <c r="O60" i="4"/>
  <c r="P60" i="4"/>
  <c r="Q60" i="4"/>
  <c r="N61" i="4"/>
  <c r="O61" i="4"/>
  <c r="P61" i="4"/>
  <c r="Q61" i="4"/>
  <c r="N62" i="4"/>
  <c r="O62" i="4"/>
  <c r="P62" i="4"/>
  <c r="Q62" i="4"/>
  <c r="N63" i="4"/>
  <c r="O63" i="4"/>
  <c r="P63" i="4"/>
  <c r="Q63" i="4"/>
  <c r="N7" i="4"/>
  <c r="O7" i="4"/>
  <c r="P7" i="4"/>
  <c r="Q7" i="4"/>
  <c r="N8" i="4"/>
  <c r="O8" i="4"/>
  <c r="P8" i="4"/>
  <c r="Q8" i="4"/>
  <c r="N9" i="4"/>
  <c r="O9" i="4"/>
  <c r="P9" i="4"/>
  <c r="Q9" i="4"/>
  <c r="N10" i="4"/>
  <c r="O10" i="4"/>
  <c r="P10" i="4"/>
  <c r="Q10" i="4"/>
  <c r="N11" i="4"/>
  <c r="O11" i="4"/>
  <c r="P11" i="4"/>
  <c r="Q11" i="4"/>
  <c r="N12" i="4"/>
  <c r="O12" i="4"/>
  <c r="P12" i="4"/>
  <c r="Q12" i="4"/>
  <c r="N13" i="4"/>
  <c r="O13" i="4"/>
  <c r="P13" i="4"/>
  <c r="Q13" i="4"/>
  <c r="N14" i="4"/>
  <c r="O14" i="4"/>
  <c r="P14" i="4"/>
  <c r="Q14" i="4"/>
  <c r="N15" i="4"/>
  <c r="O15" i="4"/>
  <c r="P15" i="4"/>
  <c r="Q15" i="4"/>
  <c r="N16" i="4"/>
  <c r="O16" i="4"/>
  <c r="P16" i="4"/>
  <c r="Q16" i="4"/>
  <c r="N17" i="4"/>
  <c r="O17" i="4"/>
  <c r="P17" i="4"/>
  <c r="Q17" i="4"/>
  <c r="N18" i="4"/>
  <c r="O18" i="4"/>
  <c r="P18" i="4"/>
  <c r="Q18" i="4"/>
  <c r="N19" i="4"/>
  <c r="O19" i="4"/>
  <c r="P19" i="4"/>
  <c r="Q19" i="4"/>
  <c r="N20" i="4"/>
  <c r="O20" i="4"/>
  <c r="P20" i="4"/>
  <c r="Q20" i="4"/>
  <c r="N21" i="4"/>
  <c r="O21" i="4"/>
  <c r="P21" i="4"/>
  <c r="Q21" i="4"/>
  <c r="N22" i="4"/>
  <c r="O22" i="4"/>
  <c r="P22" i="4"/>
  <c r="Q22" i="4"/>
  <c r="N23" i="4"/>
  <c r="O23" i="4"/>
  <c r="P23" i="4"/>
  <c r="Q23" i="4"/>
  <c r="N24" i="4"/>
  <c r="O24" i="4"/>
  <c r="P24" i="4"/>
  <c r="Q24" i="4"/>
  <c r="N25" i="4"/>
  <c r="O25" i="4"/>
  <c r="P25" i="4"/>
  <c r="Q25" i="4"/>
  <c r="N26" i="4"/>
  <c r="O26" i="4"/>
  <c r="P26" i="4"/>
  <c r="Q26" i="4"/>
  <c r="N27" i="4"/>
  <c r="O27" i="4"/>
  <c r="P27" i="4"/>
  <c r="Q27" i="4"/>
  <c r="N28" i="4"/>
  <c r="O28" i="4"/>
  <c r="P28" i="4"/>
  <c r="Q28" i="4"/>
  <c r="N29" i="4"/>
  <c r="O29" i="4"/>
  <c r="P29" i="4"/>
  <c r="Q29" i="4"/>
  <c r="N30" i="4"/>
  <c r="O30" i="4"/>
  <c r="P30" i="4"/>
  <c r="Q30" i="4"/>
  <c r="N31" i="4"/>
  <c r="O31" i="4"/>
  <c r="P31" i="4"/>
  <c r="Q31" i="4"/>
  <c r="N32" i="4"/>
  <c r="O32" i="4"/>
  <c r="P32" i="4"/>
  <c r="Q32" i="4"/>
  <c r="O95" i="5"/>
  <c r="N69" i="5"/>
  <c r="O69" i="5"/>
  <c r="P69" i="5"/>
  <c r="Q69" i="5"/>
  <c r="N70" i="5"/>
  <c r="O70" i="5"/>
  <c r="P70" i="5"/>
  <c r="Q70" i="5"/>
  <c r="N71" i="5"/>
  <c r="O71" i="5"/>
  <c r="P71" i="5"/>
  <c r="Q71" i="5"/>
  <c r="N72" i="5"/>
  <c r="O72" i="5"/>
  <c r="P72" i="5"/>
  <c r="Q72" i="5"/>
  <c r="N73" i="5"/>
  <c r="O73" i="5"/>
  <c r="P73" i="5"/>
  <c r="Q73" i="5"/>
  <c r="N74" i="5"/>
  <c r="O74" i="5"/>
  <c r="P74" i="5"/>
  <c r="Q74" i="5"/>
  <c r="N75" i="5"/>
  <c r="O75" i="5"/>
  <c r="P75" i="5"/>
  <c r="Q75" i="5"/>
  <c r="N76" i="5"/>
  <c r="O76" i="5"/>
  <c r="P76" i="5"/>
  <c r="Q76" i="5"/>
  <c r="N77" i="5"/>
  <c r="O77" i="5"/>
  <c r="P77" i="5"/>
  <c r="Q77" i="5"/>
  <c r="N78" i="5"/>
  <c r="O78" i="5"/>
  <c r="P78" i="5"/>
  <c r="Q78" i="5"/>
  <c r="N79" i="5"/>
  <c r="O79" i="5"/>
  <c r="P79" i="5"/>
  <c r="Q79" i="5"/>
  <c r="N80" i="5"/>
  <c r="O80" i="5"/>
  <c r="P80" i="5"/>
  <c r="Q80" i="5"/>
  <c r="N81" i="5"/>
  <c r="O81" i="5"/>
  <c r="P81" i="5"/>
  <c r="Q81" i="5"/>
  <c r="N82" i="5"/>
  <c r="O82" i="5"/>
  <c r="P82" i="5"/>
  <c r="Q82" i="5"/>
  <c r="N83" i="5"/>
  <c r="O83" i="5"/>
  <c r="P83" i="5"/>
  <c r="Q83" i="5"/>
  <c r="N84" i="5"/>
  <c r="O84" i="5"/>
  <c r="P84" i="5"/>
  <c r="Q84" i="5"/>
  <c r="N85" i="5"/>
  <c r="O85" i="5"/>
  <c r="P85" i="5"/>
  <c r="Q85" i="5"/>
  <c r="N86" i="5"/>
  <c r="O86" i="5"/>
  <c r="P86" i="5"/>
  <c r="Q86" i="5"/>
  <c r="N87" i="5"/>
  <c r="O87" i="5"/>
  <c r="P87" i="5"/>
  <c r="Q87" i="5"/>
  <c r="N88" i="5"/>
  <c r="O88" i="5"/>
  <c r="P88" i="5"/>
  <c r="Q88" i="5"/>
  <c r="N89" i="5"/>
  <c r="O89" i="5"/>
  <c r="P89" i="5"/>
  <c r="Q89" i="5"/>
  <c r="N90" i="5"/>
  <c r="O90" i="5"/>
  <c r="P90" i="5"/>
  <c r="Q90" i="5"/>
  <c r="N91" i="5"/>
  <c r="O91" i="5"/>
  <c r="P91" i="5"/>
  <c r="Q91" i="5"/>
  <c r="N92" i="5"/>
  <c r="O92" i="5"/>
  <c r="P92" i="5"/>
  <c r="Q92" i="5"/>
  <c r="N93" i="5"/>
  <c r="O93" i="5"/>
  <c r="P93" i="5"/>
  <c r="Q93" i="5"/>
  <c r="N94" i="5"/>
  <c r="O94" i="5"/>
  <c r="P94" i="5"/>
  <c r="Q94" i="5"/>
  <c r="O64" i="5"/>
  <c r="N38" i="5"/>
  <c r="O38" i="5"/>
  <c r="P38" i="5"/>
  <c r="Q38" i="5"/>
  <c r="N39" i="5"/>
  <c r="O39" i="5"/>
  <c r="P39" i="5"/>
  <c r="Q39" i="5"/>
  <c r="N40" i="5"/>
  <c r="O40" i="5"/>
  <c r="P40" i="5"/>
  <c r="Q40" i="5"/>
  <c r="N41" i="5"/>
  <c r="O41" i="5"/>
  <c r="P41" i="5"/>
  <c r="Q41" i="5"/>
  <c r="N42" i="5"/>
  <c r="O42" i="5"/>
  <c r="P42" i="5"/>
  <c r="Q42" i="5"/>
  <c r="N43" i="5"/>
  <c r="O43" i="5"/>
  <c r="P43" i="5"/>
  <c r="Q43" i="5"/>
  <c r="N44" i="5"/>
  <c r="O44" i="5"/>
  <c r="P44" i="5"/>
  <c r="Q44" i="5"/>
  <c r="N45" i="5"/>
  <c r="O45" i="5"/>
  <c r="P45" i="5"/>
  <c r="Q45" i="5"/>
  <c r="N46" i="5"/>
  <c r="O46" i="5"/>
  <c r="P46" i="5"/>
  <c r="Q46" i="5"/>
  <c r="N47" i="5"/>
  <c r="O47" i="5"/>
  <c r="P47" i="5"/>
  <c r="Q47" i="5"/>
  <c r="N48" i="5"/>
  <c r="O48" i="5"/>
  <c r="P48" i="5"/>
  <c r="Q48" i="5"/>
  <c r="N49" i="5"/>
  <c r="O49" i="5"/>
  <c r="P49" i="5"/>
  <c r="Q49" i="5"/>
  <c r="N50" i="5"/>
  <c r="O50" i="5"/>
  <c r="P50" i="5"/>
  <c r="Q50" i="5"/>
  <c r="N51" i="5"/>
  <c r="O51" i="5"/>
  <c r="P51" i="5"/>
  <c r="Q51" i="5"/>
  <c r="N52" i="5"/>
  <c r="O52" i="5"/>
  <c r="P52" i="5"/>
  <c r="Q52" i="5"/>
  <c r="N53" i="5"/>
  <c r="O53" i="5"/>
  <c r="P53" i="5"/>
  <c r="Q53" i="5"/>
  <c r="N54" i="5"/>
  <c r="O54" i="5"/>
  <c r="P54" i="5"/>
  <c r="Q54" i="5"/>
  <c r="N55" i="5"/>
  <c r="O55" i="5"/>
  <c r="P55" i="5"/>
  <c r="Q55" i="5"/>
  <c r="N56" i="5"/>
  <c r="O56" i="5"/>
  <c r="P56" i="5"/>
  <c r="Q56" i="5"/>
  <c r="N57" i="5"/>
  <c r="O57" i="5"/>
  <c r="P57" i="5"/>
  <c r="Q57" i="5"/>
  <c r="N58" i="5"/>
  <c r="O58" i="5"/>
  <c r="P58" i="5"/>
  <c r="Q58" i="5"/>
  <c r="N59" i="5"/>
  <c r="O59" i="5"/>
  <c r="P59" i="5"/>
  <c r="Q59" i="5"/>
  <c r="N60" i="5"/>
  <c r="O60" i="5"/>
  <c r="P60" i="5"/>
  <c r="Q60" i="5"/>
  <c r="N61" i="5"/>
  <c r="O61" i="5"/>
  <c r="P61" i="5"/>
  <c r="Q61" i="5"/>
  <c r="N62" i="5"/>
  <c r="O62" i="5"/>
  <c r="P62" i="5"/>
  <c r="Q62" i="5"/>
  <c r="N63" i="5"/>
  <c r="O63" i="5"/>
  <c r="P63" i="5"/>
  <c r="Q63" i="5"/>
  <c r="O33" i="5"/>
  <c r="N7" i="5"/>
  <c r="O7" i="5"/>
  <c r="P7" i="5"/>
  <c r="Q7" i="5"/>
  <c r="N8" i="5"/>
  <c r="O8" i="5"/>
  <c r="P8" i="5"/>
  <c r="Q8" i="5"/>
  <c r="N9" i="5"/>
  <c r="O9" i="5"/>
  <c r="P9" i="5"/>
  <c r="Q9" i="5"/>
  <c r="N10" i="5"/>
  <c r="O10" i="5"/>
  <c r="P10" i="5"/>
  <c r="Q10" i="5"/>
  <c r="N11" i="5"/>
  <c r="O11" i="5"/>
  <c r="P11" i="5"/>
  <c r="Q11" i="5"/>
  <c r="N12" i="5"/>
  <c r="O12" i="5"/>
  <c r="P12" i="5"/>
  <c r="Q12" i="5"/>
  <c r="N13" i="5"/>
  <c r="O13" i="5"/>
  <c r="P13" i="5"/>
  <c r="Q13" i="5"/>
  <c r="N14" i="5"/>
  <c r="O14" i="5"/>
  <c r="P14" i="5"/>
  <c r="Q14" i="5"/>
  <c r="N15" i="5"/>
  <c r="O15" i="5"/>
  <c r="P15" i="5"/>
  <c r="Q15" i="5"/>
  <c r="N16" i="5"/>
  <c r="O16" i="5"/>
  <c r="P16" i="5"/>
  <c r="Q16" i="5"/>
  <c r="N17" i="5"/>
  <c r="O17" i="5"/>
  <c r="P17" i="5"/>
  <c r="Q17" i="5"/>
  <c r="N18" i="5"/>
  <c r="O18" i="5"/>
  <c r="P18" i="5"/>
  <c r="Q18" i="5"/>
  <c r="N19" i="5"/>
  <c r="O19" i="5"/>
  <c r="P19" i="5"/>
  <c r="Q19" i="5"/>
  <c r="N20" i="5"/>
  <c r="O20" i="5"/>
  <c r="P20" i="5"/>
  <c r="Q20" i="5"/>
  <c r="N21" i="5"/>
  <c r="O21" i="5"/>
  <c r="P21" i="5"/>
  <c r="Q21" i="5"/>
  <c r="N22" i="5"/>
  <c r="O22" i="5"/>
  <c r="P22" i="5"/>
  <c r="Q22" i="5"/>
  <c r="N23" i="5"/>
  <c r="O23" i="5"/>
  <c r="P23" i="5"/>
  <c r="Q23" i="5"/>
  <c r="N24" i="5"/>
  <c r="O24" i="5"/>
  <c r="P24" i="5"/>
  <c r="Q24" i="5"/>
  <c r="N25" i="5"/>
  <c r="O25" i="5"/>
  <c r="P25" i="5"/>
  <c r="Q25" i="5"/>
  <c r="N26" i="5"/>
  <c r="O26" i="5"/>
  <c r="P26" i="5"/>
  <c r="Q26" i="5"/>
  <c r="N27" i="5"/>
  <c r="O27" i="5"/>
  <c r="P27" i="5"/>
  <c r="Q27" i="5"/>
  <c r="N28" i="5"/>
  <c r="O28" i="5"/>
  <c r="P28" i="5"/>
  <c r="Q28" i="5"/>
  <c r="N29" i="5"/>
  <c r="O29" i="5"/>
  <c r="P29" i="5"/>
  <c r="Q29" i="5"/>
  <c r="N30" i="5"/>
  <c r="O30" i="5"/>
  <c r="P30" i="5"/>
  <c r="Q30" i="5"/>
  <c r="N31" i="5"/>
  <c r="O31" i="5"/>
  <c r="P31" i="5"/>
  <c r="Q31" i="5"/>
  <c r="N32" i="5"/>
  <c r="O32" i="5"/>
  <c r="P32" i="5"/>
  <c r="Q32" i="5"/>
  <c r="O6" i="5"/>
  <c r="P126" i="5" l="1"/>
  <c r="E126" i="2"/>
  <c r="O126" i="2" s="1"/>
  <c r="E126" i="3"/>
  <c r="D126" i="2"/>
  <c r="C126" i="2"/>
  <c r="B126" i="2"/>
  <c r="M125" i="2"/>
  <c r="L125" i="2"/>
  <c r="K125" i="2"/>
  <c r="J125" i="2"/>
  <c r="I125" i="2"/>
  <c r="H125" i="2"/>
  <c r="G125" i="2"/>
  <c r="F125" i="2"/>
  <c r="E125" i="2"/>
  <c r="D125" i="2"/>
  <c r="C125" i="2"/>
  <c r="B125" i="2"/>
  <c r="M124" i="2"/>
  <c r="L124" i="2"/>
  <c r="K124" i="2"/>
  <c r="J124" i="2"/>
  <c r="I124" i="2"/>
  <c r="H124" i="2"/>
  <c r="G124" i="2"/>
  <c r="F124" i="2"/>
  <c r="E124" i="2"/>
  <c r="D124" i="2"/>
  <c r="C124" i="2"/>
  <c r="B124" i="2"/>
  <c r="N124" i="2" s="1"/>
  <c r="M123" i="2"/>
  <c r="L123" i="2"/>
  <c r="K123" i="2"/>
  <c r="J123" i="2"/>
  <c r="I123" i="2"/>
  <c r="H123" i="2"/>
  <c r="G123" i="2"/>
  <c r="F123" i="2"/>
  <c r="E123" i="2"/>
  <c r="D123" i="2"/>
  <c r="C123" i="2"/>
  <c r="B123" i="2"/>
  <c r="M122" i="2"/>
  <c r="L122" i="2"/>
  <c r="K122" i="2"/>
  <c r="J122" i="2"/>
  <c r="I122" i="2"/>
  <c r="H122" i="2"/>
  <c r="G122" i="2"/>
  <c r="F122" i="2"/>
  <c r="E122" i="2"/>
  <c r="D122" i="2"/>
  <c r="C122" i="2"/>
  <c r="B122" i="2"/>
  <c r="N122" i="2" s="1"/>
  <c r="M121" i="2"/>
  <c r="L121" i="2"/>
  <c r="K121" i="2"/>
  <c r="J121" i="2"/>
  <c r="I121" i="2"/>
  <c r="H121" i="2"/>
  <c r="G121" i="2"/>
  <c r="F121" i="2"/>
  <c r="E121" i="2"/>
  <c r="D121" i="2"/>
  <c r="C121" i="2"/>
  <c r="B121" i="2"/>
  <c r="D126" i="3"/>
  <c r="O126" i="5"/>
  <c r="C126" i="3"/>
  <c r="B126" i="3"/>
  <c r="N95" i="4"/>
  <c r="R95" i="4" s="1"/>
  <c r="N64" i="4"/>
  <c r="R64" i="4" s="1"/>
  <c r="N95" i="5"/>
  <c r="R95" i="5" s="1"/>
  <c r="N64" i="5"/>
  <c r="R64" i="5" s="1"/>
  <c r="N33" i="5"/>
  <c r="R33" i="5" s="1"/>
  <c r="S32" i="3"/>
  <c r="R32" i="3"/>
  <c r="R63" i="5"/>
  <c r="S63" i="5"/>
  <c r="R32" i="2"/>
  <c r="R63" i="2"/>
  <c r="R94" i="2"/>
  <c r="R63" i="3"/>
  <c r="R94" i="3"/>
  <c r="M125" i="3"/>
  <c r="Q122" i="2" l="1"/>
  <c r="N121" i="2"/>
  <c r="N123" i="2"/>
  <c r="N125" i="2"/>
  <c r="Q121" i="2"/>
  <c r="Q123" i="2"/>
  <c r="N126" i="3"/>
  <c r="N126" i="2"/>
  <c r="R126" i="2"/>
  <c r="Q124" i="2"/>
  <c r="O121" i="2"/>
  <c r="O122" i="2"/>
  <c r="O123" i="2"/>
  <c r="O124" i="2"/>
  <c r="O125" i="2"/>
  <c r="Q125" i="2"/>
  <c r="S126" i="2"/>
  <c r="S64" i="4"/>
  <c r="S95" i="4"/>
  <c r="G126" i="3"/>
  <c r="O126" i="3" s="1"/>
  <c r="G126" i="4"/>
  <c r="F126" i="4"/>
  <c r="H126" i="4"/>
  <c r="P126" i="4" s="1"/>
  <c r="D126" i="4"/>
  <c r="P121" i="2"/>
  <c r="P122" i="2"/>
  <c r="P123" i="2"/>
  <c r="P124" i="2"/>
  <c r="P125" i="2"/>
  <c r="C126" i="4"/>
  <c r="D117" i="4"/>
  <c r="B126" i="4"/>
  <c r="M120" i="2"/>
  <c r="L120" i="2"/>
  <c r="K120" i="2"/>
  <c r="J120" i="2"/>
  <c r="I120" i="2"/>
  <c r="H120" i="2"/>
  <c r="G120" i="2"/>
  <c r="F120" i="2"/>
  <c r="E120" i="2"/>
  <c r="D120" i="2"/>
  <c r="C120" i="2"/>
  <c r="B120" i="2"/>
  <c r="M119" i="2"/>
  <c r="L119" i="2"/>
  <c r="K119" i="2"/>
  <c r="J119" i="2"/>
  <c r="I119" i="2"/>
  <c r="H119" i="2"/>
  <c r="G119" i="2"/>
  <c r="F119" i="2"/>
  <c r="E119" i="2"/>
  <c r="D119" i="2"/>
  <c r="C119" i="2"/>
  <c r="B119" i="2"/>
  <c r="M118" i="2"/>
  <c r="L118" i="2"/>
  <c r="K118" i="2"/>
  <c r="J118" i="2"/>
  <c r="I118" i="2"/>
  <c r="H118" i="2"/>
  <c r="G118" i="2"/>
  <c r="F118" i="2"/>
  <c r="E118" i="2"/>
  <c r="D118" i="2"/>
  <c r="C118" i="2"/>
  <c r="B118" i="2"/>
  <c r="M117" i="2"/>
  <c r="L117" i="2"/>
  <c r="K117" i="2"/>
  <c r="J117" i="2"/>
  <c r="I117" i="2"/>
  <c r="H117" i="2"/>
  <c r="G117" i="2"/>
  <c r="F117" i="2"/>
  <c r="E117" i="2"/>
  <c r="D117" i="2"/>
  <c r="C117" i="2"/>
  <c r="B117" i="2"/>
  <c r="M116" i="2"/>
  <c r="L116" i="2"/>
  <c r="K116" i="2"/>
  <c r="J116" i="2"/>
  <c r="I116" i="2"/>
  <c r="H116" i="2"/>
  <c r="G116" i="2"/>
  <c r="F116" i="2"/>
  <c r="E116" i="2"/>
  <c r="D116" i="2"/>
  <c r="C116" i="2"/>
  <c r="B116" i="2"/>
  <c r="M115" i="2"/>
  <c r="L115" i="2"/>
  <c r="K115" i="2"/>
  <c r="J115" i="2"/>
  <c r="I115" i="2"/>
  <c r="H115" i="2"/>
  <c r="G115" i="2"/>
  <c r="F115" i="2"/>
  <c r="E115" i="2"/>
  <c r="D115" i="2"/>
  <c r="C115" i="2"/>
  <c r="B115" i="2"/>
  <c r="M114" i="2"/>
  <c r="L114" i="2"/>
  <c r="K114" i="2"/>
  <c r="J114" i="2"/>
  <c r="I114" i="2"/>
  <c r="H114" i="2"/>
  <c r="G114" i="2"/>
  <c r="F114" i="2"/>
  <c r="E114" i="2"/>
  <c r="D114" i="2"/>
  <c r="C114" i="2"/>
  <c r="B114" i="2"/>
  <c r="M113" i="2"/>
  <c r="L113" i="2"/>
  <c r="K113" i="2"/>
  <c r="J113" i="2"/>
  <c r="I113" i="2"/>
  <c r="H113" i="2"/>
  <c r="G113" i="2"/>
  <c r="F113" i="2"/>
  <c r="E113" i="2"/>
  <c r="D113" i="2"/>
  <c r="C113" i="2"/>
  <c r="B113" i="2"/>
  <c r="M112" i="2"/>
  <c r="L112" i="2"/>
  <c r="K112" i="2"/>
  <c r="J112" i="2"/>
  <c r="I112" i="2"/>
  <c r="H112" i="2"/>
  <c r="G112" i="2"/>
  <c r="F112" i="2"/>
  <c r="E112" i="2"/>
  <c r="D112" i="2"/>
  <c r="C112" i="2"/>
  <c r="B112" i="2"/>
  <c r="M111" i="2"/>
  <c r="L111" i="2"/>
  <c r="K111" i="2"/>
  <c r="J111" i="2"/>
  <c r="I111" i="2"/>
  <c r="H111" i="2"/>
  <c r="G111" i="2"/>
  <c r="F111" i="2"/>
  <c r="E111" i="2"/>
  <c r="D111" i="2"/>
  <c r="C111" i="2"/>
  <c r="B111" i="2"/>
  <c r="M110" i="2"/>
  <c r="L110" i="2"/>
  <c r="K110" i="2"/>
  <c r="J110" i="2"/>
  <c r="I110" i="2"/>
  <c r="H110" i="2"/>
  <c r="G110" i="2"/>
  <c r="F110" i="2"/>
  <c r="E110" i="2"/>
  <c r="D110" i="2"/>
  <c r="C110" i="2"/>
  <c r="B110" i="2"/>
  <c r="M109" i="2"/>
  <c r="L109" i="2"/>
  <c r="K109" i="2"/>
  <c r="J109" i="2"/>
  <c r="I109" i="2"/>
  <c r="H109" i="2"/>
  <c r="G109" i="2"/>
  <c r="F109" i="2"/>
  <c r="E109" i="2"/>
  <c r="D109" i="2"/>
  <c r="C109" i="2"/>
  <c r="B109" i="2"/>
  <c r="M108" i="2"/>
  <c r="L108" i="2"/>
  <c r="K108" i="2"/>
  <c r="J108" i="2"/>
  <c r="I108" i="2"/>
  <c r="H108" i="2"/>
  <c r="G108" i="2"/>
  <c r="F108" i="2"/>
  <c r="E108" i="2"/>
  <c r="D108" i="2"/>
  <c r="C108" i="2"/>
  <c r="B108" i="2"/>
  <c r="M107" i="2"/>
  <c r="L107" i="2"/>
  <c r="K107" i="2"/>
  <c r="J107" i="2"/>
  <c r="I107" i="2"/>
  <c r="H107" i="2"/>
  <c r="G107" i="2"/>
  <c r="F107" i="2"/>
  <c r="E107" i="2"/>
  <c r="D107" i="2"/>
  <c r="C107" i="2"/>
  <c r="B107" i="2"/>
  <c r="M106" i="2"/>
  <c r="L106" i="2"/>
  <c r="K106" i="2"/>
  <c r="J106" i="2"/>
  <c r="I106" i="2"/>
  <c r="H106" i="2"/>
  <c r="G106" i="2"/>
  <c r="F106" i="2"/>
  <c r="E106" i="2"/>
  <c r="D106" i="2"/>
  <c r="C106" i="2"/>
  <c r="B106" i="2"/>
  <c r="M105" i="2"/>
  <c r="L105" i="2"/>
  <c r="K105" i="2"/>
  <c r="J105" i="2"/>
  <c r="I105" i="2"/>
  <c r="H105" i="2"/>
  <c r="G105" i="2"/>
  <c r="F105" i="2"/>
  <c r="E105" i="2"/>
  <c r="D105" i="2"/>
  <c r="C105" i="2"/>
  <c r="B105" i="2"/>
  <c r="M104" i="2"/>
  <c r="L104" i="2"/>
  <c r="K104" i="2"/>
  <c r="J104" i="2"/>
  <c r="I104" i="2"/>
  <c r="H104" i="2"/>
  <c r="G104" i="2"/>
  <c r="F104" i="2"/>
  <c r="E104" i="2"/>
  <c r="D104" i="2"/>
  <c r="C104" i="2"/>
  <c r="B104" i="2"/>
  <c r="M103" i="2"/>
  <c r="L103" i="2"/>
  <c r="K103" i="2"/>
  <c r="J103" i="2"/>
  <c r="I103" i="2"/>
  <c r="H103" i="2"/>
  <c r="G103" i="2"/>
  <c r="F103" i="2"/>
  <c r="E103" i="2"/>
  <c r="D103" i="2"/>
  <c r="C103" i="2"/>
  <c r="B103" i="2"/>
  <c r="M102" i="2"/>
  <c r="L102" i="2"/>
  <c r="K102" i="2"/>
  <c r="J102" i="2"/>
  <c r="I102" i="2"/>
  <c r="H102" i="2"/>
  <c r="G102" i="2"/>
  <c r="F102" i="2"/>
  <c r="E102" i="2"/>
  <c r="D102" i="2"/>
  <c r="C102" i="2"/>
  <c r="B102" i="2"/>
  <c r="M101" i="2"/>
  <c r="L101" i="2"/>
  <c r="K101" i="2"/>
  <c r="J101" i="2"/>
  <c r="I101" i="2"/>
  <c r="H101" i="2"/>
  <c r="G101" i="2"/>
  <c r="F101" i="2"/>
  <c r="E101" i="2"/>
  <c r="D101" i="2"/>
  <c r="C101" i="2"/>
  <c r="B101" i="2"/>
  <c r="M100" i="2"/>
  <c r="L100" i="2"/>
  <c r="K100" i="2"/>
  <c r="J100" i="2"/>
  <c r="I100" i="2"/>
  <c r="H100" i="2"/>
  <c r="G100" i="2"/>
  <c r="F100" i="2"/>
  <c r="E100" i="2"/>
  <c r="D100" i="2"/>
  <c r="C100" i="2"/>
  <c r="B100" i="2"/>
  <c r="M99" i="2"/>
  <c r="L99" i="2"/>
  <c r="K99" i="2"/>
  <c r="J99" i="2"/>
  <c r="I99" i="2"/>
  <c r="H99" i="2"/>
  <c r="G99" i="2"/>
  <c r="F99" i="2"/>
  <c r="E99" i="2"/>
  <c r="D99" i="2"/>
  <c r="C99" i="2"/>
  <c r="B99" i="2"/>
  <c r="S94" i="2"/>
  <c r="S93" i="2"/>
  <c r="R93" i="2"/>
  <c r="S92" i="2"/>
  <c r="R92" i="2"/>
  <c r="S91" i="2"/>
  <c r="R91" i="2"/>
  <c r="S90" i="2"/>
  <c r="R90" i="2"/>
  <c r="S89" i="2"/>
  <c r="R89" i="2"/>
  <c r="S88" i="2"/>
  <c r="R88" i="2"/>
  <c r="S87" i="2"/>
  <c r="R87" i="2"/>
  <c r="S86" i="2"/>
  <c r="R86" i="2"/>
  <c r="S85" i="2"/>
  <c r="R85" i="2"/>
  <c r="S84" i="2"/>
  <c r="R84" i="2"/>
  <c r="S83" i="2"/>
  <c r="R83" i="2"/>
  <c r="S82" i="2"/>
  <c r="R82" i="2"/>
  <c r="S81" i="2"/>
  <c r="R81" i="2"/>
  <c r="S80" i="2"/>
  <c r="R80" i="2"/>
  <c r="S79" i="2"/>
  <c r="R79" i="2"/>
  <c r="S78" i="2"/>
  <c r="R78" i="2"/>
  <c r="S77" i="2"/>
  <c r="R77" i="2"/>
  <c r="S76" i="2"/>
  <c r="R76" i="2"/>
  <c r="S75" i="2"/>
  <c r="R75" i="2"/>
  <c r="S74" i="2"/>
  <c r="R74" i="2"/>
  <c r="S73" i="2"/>
  <c r="R73" i="2"/>
  <c r="S72" i="2"/>
  <c r="R72" i="2"/>
  <c r="S71" i="2"/>
  <c r="R71" i="2"/>
  <c r="S70" i="2"/>
  <c r="R70" i="2"/>
  <c r="S69" i="2"/>
  <c r="R69" i="2"/>
  <c r="R68" i="2"/>
  <c r="Q68" i="2"/>
  <c r="P68" i="2"/>
  <c r="O68" i="2"/>
  <c r="N68" i="2"/>
  <c r="S63" i="2"/>
  <c r="S62" i="2"/>
  <c r="R62" i="2"/>
  <c r="S61" i="2"/>
  <c r="R61" i="2"/>
  <c r="S60" i="2"/>
  <c r="R60" i="2"/>
  <c r="S59" i="2"/>
  <c r="R59" i="2"/>
  <c r="S58" i="2"/>
  <c r="R58" i="2"/>
  <c r="S57" i="2"/>
  <c r="R57" i="2"/>
  <c r="S56" i="2"/>
  <c r="R56" i="2"/>
  <c r="S55" i="2"/>
  <c r="R55" i="2"/>
  <c r="S54" i="2"/>
  <c r="R54" i="2"/>
  <c r="S53" i="2"/>
  <c r="R53" i="2"/>
  <c r="S52" i="2"/>
  <c r="R52" i="2"/>
  <c r="S51" i="2"/>
  <c r="R51" i="2"/>
  <c r="S50" i="2"/>
  <c r="R50" i="2"/>
  <c r="S49" i="2"/>
  <c r="R49" i="2"/>
  <c r="S48" i="2"/>
  <c r="R48" i="2"/>
  <c r="S47" i="2"/>
  <c r="R47" i="2"/>
  <c r="S46" i="2"/>
  <c r="R46" i="2"/>
  <c r="S45" i="2"/>
  <c r="R45" i="2"/>
  <c r="S44" i="2"/>
  <c r="R44" i="2"/>
  <c r="S43" i="2"/>
  <c r="R43" i="2"/>
  <c r="S42" i="2"/>
  <c r="R42" i="2"/>
  <c r="S41" i="2"/>
  <c r="R41" i="2"/>
  <c r="S40" i="2"/>
  <c r="R40" i="2"/>
  <c r="S39" i="2"/>
  <c r="R39" i="2"/>
  <c r="S38" i="2"/>
  <c r="R38" i="2"/>
  <c r="R37" i="2"/>
  <c r="Q37" i="2"/>
  <c r="P37" i="2"/>
  <c r="O37" i="2"/>
  <c r="N37" i="2"/>
  <c r="S32" i="2"/>
  <c r="S31" i="2"/>
  <c r="R31" i="2"/>
  <c r="S30" i="2"/>
  <c r="R30" i="2"/>
  <c r="S29" i="2"/>
  <c r="R29" i="2"/>
  <c r="S28" i="2"/>
  <c r="R28" i="2"/>
  <c r="S27" i="2"/>
  <c r="R27" i="2"/>
  <c r="S26" i="2"/>
  <c r="R26" i="2"/>
  <c r="S25" i="2"/>
  <c r="R25" i="2"/>
  <c r="S24" i="2"/>
  <c r="R24" i="2"/>
  <c r="S23" i="2"/>
  <c r="R23" i="2"/>
  <c r="S22" i="2"/>
  <c r="R22" i="2"/>
  <c r="S21" i="2"/>
  <c r="R21" i="2"/>
  <c r="S20" i="2"/>
  <c r="R20" i="2"/>
  <c r="S19" i="2"/>
  <c r="R19" i="2"/>
  <c r="S18" i="2"/>
  <c r="R18" i="2"/>
  <c r="S17" i="2"/>
  <c r="R17" i="2"/>
  <c r="S16" i="2"/>
  <c r="R16" i="2"/>
  <c r="S15" i="2"/>
  <c r="R15" i="2"/>
  <c r="S14" i="2"/>
  <c r="R14" i="2"/>
  <c r="S13" i="2"/>
  <c r="R13" i="2"/>
  <c r="S12" i="2"/>
  <c r="R12" i="2"/>
  <c r="S11" i="2"/>
  <c r="R11" i="2"/>
  <c r="S10" i="2"/>
  <c r="R10" i="2"/>
  <c r="S9" i="2"/>
  <c r="R9" i="2"/>
  <c r="S8" i="2"/>
  <c r="R8" i="2"/>
  <c r="S7" i="2"/>
  <c r="R7" i="2"/>
  <c r="R6" i="2"/>
  <c r="Q6" i="2"/>
  <c r="P6" i="2"/>
  <c r="O6" i="2"/>
  <c r="N6" i="2"/>
  <c r="L125" i="3"/>
  <c r="K125" i="3"/>
  <c r="J125" i="3"/>
  <c r="I125" i="3"/>
  <c r="H125" i="3"/>
  <c r="G125" i="3"/>
  <c r="F125" i="3"/>
  <c r="E125" i="3"/>
  <c r="D125" i="3"/>
  <c r="C125" i="3"/>
  <c r="B125" i="3"/>
  <c r="M124" i="3"/>
  <c r="L124" i="3"/>
  <c r="K124" i="3"/>
  <c r="J124" i="3"/>
  <c r="I124" i="3"/>
  <c r="H124" i="3"/>
  <c r="G124" i="3"/>
  <c r="F124" i="3"/>
  <c r="E124" i="3"/>
  <c r="D124" i="3"/>
  <c r="C124" i="3"/>
  <c r="B124" i="3"/>
  <c r="M123" i="3"/>
  <c r="L123" i="3"/>
  <c r="K123" i="3"/>
  <c r="J123" i="3"/>
  <c r="I123" i="3"/>
  <c r="H123" i="3"/>
  <c r="G123" i="3"/>
  <c r="F123" i="3"/>
  <c r="E123" i="3"/>
  <c r="D123" i="3"/>
  <c r="C123" i="3"/>
  <c r="B123" i="3"/>
  <c r="M122" i="3"/>
  <c r="L122" i="3"/>
  <c r="K122" i="3"/>
  <c r="J122" i="3"/>
  <c r="I122" i="3"/>
  <c r="H122" i="3"/>
  <c r="G122" i="3"/>
  <c r="F122" i="3"/>
  <c r="E122" i="3"/>
  <c r="D122" i="3"/>
  <c r="C122" i="3"/>
  <c r="B122" i="3"/>
  <c r="M121" i="3"/>
  <c r="L121" i="3"/>
  <c r="K121" i="3"/>
  <c r="J121" i="3"/>
  <c r="I121" i="3"/>
  <c r="H121" i="3"/>
  <c r="G121" i="3"/>
  <c r="F121" i="3"/>
  <c r="E121" i="3"/>
  <c r="D121" i="3"/>
  <c r="C121" i="3"/>
  <c r="B121" i="3"/>
  <c r="M120" i="3"/>
  <c r="L120" i="3"/>
  <c r="K120" i="3"/>
  <c r="J120" i="3"/>
  <c r="I120" i="3"/>
  <c r="H120" i="3"/>
  <c r="G120" i="3"/>
  <c r="F120" i="3"/>
  <c r="E120" i="3"/>
  <c r="D120" i="3"/>
  <c r="C120" i="3"/>
  <c r="B120" i="3"/>
  <c r="M119" i="3"/>
  <c r="L119" i="3"/>
  <c r="K119" i="3"/>
  <c r="J119" i="3"/>
  <c r="I119" i="3"/>
  <c r="H119" i="3"/>
  <c r="G119" i="3"/>
  <c r="F119" i="3"/>
  <c r="E119" i="3"/>
  <c r="D119" i="3"/>
  <c r="C119" i="3"/>
  <c r="B119" i="3"/>
  <c r="M118" i="3"/>
  <c r="L118" i="3"/>
  <c r="K118" i="3"/>
  <c r="J118" i="3"/>
  <c r="I118" i="3"/>
  <c r="H118" i="3"/>
  <c r="G118" i="3"/>
  <c r="F118" i="3"/>
  <c r="E118" i="3"/>
  <c r="D118" i="3"/>
  <c r="C118" i="3"/>
  <c r="B118" i="3"/>
  <c r="M117" i="3"/>
  <c r="L117" i="3"/>
  <c r="K117" i="3"/>
  <c r="J117" i="3"/>
  <c r="I117" i="3"/>
  <c r="H117" i="3"/>
  <c r="G117" i="3"/>
  <c r="F117" i="3"/>
  <c r="E117" i="3"/>
  <c r="D117" i="3"/>
  <c r="C117" i="3"/>
  <c r="B117" i="3"/>
  <c r="M116" i="3"/>
  <c r="L116" i="3"/>
  <c r="K116" i="3"/>
  <c r="J116" i="3"/>
  <c r="I116" i="3"/>
  <c r="H116" i="3"/>
  <c r="G116" i="3"/>
  <c r="F116" i="3"/>
  <c r="E116" i="3"/>
  <c r="D116" i="3"/>
  <c r="C116" i="3"/>
  <c r="B116" i="3"/>
  <c r="M115" i="3"/>
  <c r="L115" i="3"/>
  <c r="K115" i="3"/>
  <c r="J115" i="3"/>
  <c r="I115" i="3"/>
  <c r="H115" i="3"/>
  <c r="G115" i="3"/>
  <c r="F115" i="3"/>
  <c r="E115" i="3"/>
  <c r="D115" i="3"/>
  <c r="C115" i="3"/>
  <c r="B115" i="3"/>
  <c r="M114" i="3"/>
  <c r="L114" i="3"/>
  <c r="K114" i="3"/>
  <c r="J114" i="3"/>
  <c r="I114" i="3"/>
  <c r="H114" i="3"/>
  <c r="G114" i="3"/>
  <c r="F114" i="3"/>
  <c r="E114" i="3"/>
  <c r="D114" i="3"/>
  <c r="C114" i="3"/>
  <c r="B114" i="3"/>
  <c r="M113" i="3"/>
  <c r="L113" i="3"/>
  <c r="K113" i="3"/>
  <c r="J113" i="3"/>
  <c r="I113" i="3"/>
  <c r="H113" i="3"/>
  <c r="G113" i="3"/>
  <c r="F113" i="3"/>
  <c r="E113" i="3"/>
  <c r="D113" i="3"/>
  <c r="C113" i="3"/>
  <c r="B113" i="3"/>
  <c r="M112" i="3"/>
  <c r="L112" i="3"/>
  <c r="K112" i="3"/>
  <c r="J112" i="3"/>
  <c r="I112" i="3"/>
  <c r="H112" i="3"/>
  <c r="G112" i="3"/>
  <c r="F112" i="3"/>
  <c r="E112" i="3"/>
  <c r="D112" i="3"/>
  <c r="C112" i="3"/>
  <c r="B112" i="3"/>
  <c r="M111" i="3"/>
  <c r="L111" i="3"/>
  <c r="K111" i="3"/>
  <c r="J111" i="3"/>
  <c r="I111" i="3"/>
  <c r="H111" i="3"/>
  <c r="G111" i="3"/>
  <c r="F111" i="3"/>
  <c r="E111" i="3"/>
  <c r="D111" i="3"/>
  <c r="C111" i="3"/>
  <c r="B111" i="3"/>
  <c r="M110" i="3"/>
  <c r="L110" i="3"/>
  <c r="K110" i="3"/>
  <c r="J110" i="3"/>
  <c r="I110" i="3"/>
  <c r="H110" i="3"/>
  <c r="G110" i="3"/>
  <c r="F110" i="3"/>
  <c r="E110" i="3"/>
  <c r="D110" i="3"/>
  <c r="C110" i="3"/>
  <c r="B110" i="3"/>
  <c r="M109" i="3"/>
  <c r="L109" i="3"/>
  <c r="K109" i="3"/>
  <c r="J109" i="3"/>
  <c r="I109" i="3"/>
  <c r="H109" i="3"/>
  <c r="G109" i="3"/>
  <c r="F109" i="3"/>
  <c r="E109" i="3"/>
  <c r="D109" i="3"/>
  <c r="C109" i="3"/>
  <c r="B109" i="3"/>
  <c r="M108" i="3"/>
  <c r="L108" i="3"/>
  <c r="K108" i="3"/>
  <c r="J108" i="3"/>
  <c r="I108" i="3"/>
  <c r="H108" i="3"/>
  <c r="G108" i="3"/>
  <c r="F108" i="3"/>
  <c r="E108" i="3"/>
  <c r="D108" i="3"/>
  <c r="C108" i="3"/>
  <c r="B108" i="3"/>
  <c r="M107" i="3"/>
  <c r="L107" i="3"/>
  <c r="K107" i="3"/>
  <c r="J107" i="3"/>
  <c r="I107" i="3"/>
  <c r="H107" i="3"/>
  <c r="G107" i="3"/>
  <c r="F107" i="3"/>
  <c r="E107" i="3"/>
  <c r="D107" i="3"/>
  <c r="C107" i="3"/>
  <c r="B107" i="3"/>
  <c r="M106" i="3"/>
  <c r="L106" i="3"/>
  <c r="K106" i="3"/>
  <c r="J106" i="3"/>
  <c r="I106" i="3"/>
  <c r="H106" i="3"/>
  <c r="G106" i="3"/>
  <c r="F106" i="3"/>
  <c r="E106" i="3"/>
  <c r="D106" i="3"/>
  <c r="C106" i="3"/>
  <c r="B106" i="3"/>
  <c r="M105" i="3"/>
  <c r="L105" i="3"/>
  <c r="K105" i="3"/>
  <c r="J105" i="3"/>
  <c r="I105" i="3"/>
  <c r="H105" i="3"/>
  <c r="G105" i="3"/>
  <c r="F105" i="3"/>
  <c r="E105" i="3"/>
  <c r="D105" i="3"/>
  <c r="C105" i="3"/>
  <c r="M104" i="3"/>
  <c r="L104" i="3"/>
  <c r="K104" i="3"/>
  <c r="J104" i="3"/>
  <c r="I104" i="3"/>
  <c r="H104" i="3"/>
  <c r="G104" i="3"/>
  <c r="F104" i="3"/>
  <c r="E104" i="3"/>
  <c r="D104" i="3"/>
  <c r="C104" i="3"/>
  <c r="M103" i="3"/>
  <c r="L103" i="3"/>
  <c r="K103" i="3"/>
  <c r="J103" i="3"/>
  <c r="I103" i="3"/>
  <c r="H103" i="3"/>
  <c r="G103" i="3"/>
  <c r="F103" i="3"/>
  <c r="E103" i="3"/>
  <c r="D103" i="3"/>
  <c r="C103" i="3"/>
  <c r="M102" i="3"/>
  <c r="L102" i="3"/>
  <c r="K102" i="3"/>
  <c r="J102" i="3"/>
  <c r="I102" i="3"/>
  <c r="H102" i="3"/>
  <c r="G102" i="3"/>
  <c r="F102" i="3"/>
  <c r="E102" i="3"/>
  <c r="D102" i="3"/>
  <c r="C102" i="3"/>
  <c r="M101" i="3"/>
  <c r="L101" i="3"/>
  <c r="K101" i="3"/>
  <c r="J101" i="3"/>
  <c r="I101" i="3"/>
  <c r="H101" i="3"/>
  <c r="G101" i="3"/>
  <c r="F101" i="3"/>
  <c r="E101" i="3"/>
  <c r="D101" i="3"/>
  <c r="C101" i="3"/>
  <c r="M100" i="3"/>
  <c r="L100" i="3"/>
  <c r="K100" i="3"/>
  <c r="J100" i="3"/>
  <c r="I100" i="3"/>
  <c r="H100" i="3"/>
  <c r="G100" i="3"/>
  <c r="F100" i="3"/>
  <c r="E100" i="3"/>
  <c r="D100" i="3"/>
  <c r="C100" i="3"/>
  <c r="M99" i="3"/>
  <c r="L99" i="3"/>
  <c r="K99" i="3"/>
  <c r="J99" i="3"/>
  <c r="I99" i="3"/>
  <c r="H99" i="3"/>
  <c r="G99" i="3"/>
  <c r="F99" i="3"/>
  <c r="E99" i="3"/>
  <c r="D99" i="3"/>
  <c r="C99" i="3"/>
  <c r="S94" i="3"/>
  <c r="S93" i="3"/>
  <c r="R93" i="3"/>
  <c r="S92" i="3"/>
  <c r="R92" i="3"/>
  <c r="S91" i="3"/>
  <c r="R91" i="3"/>
  <c r="S90" i="3"/>
  <c r="R90" i="3"/>
  <c r="S89" i="3"/>
  <c r="R89" i="3"/>
  <c r="S88" i="3"/>
  <c r="R88" i="3"/>
  <c r="S87" i="3"/>
  <c r="R87" i="3"/>
  <c r="S86" i="3"/>
  <c r="R86" i="3"/>
  <c r="S85" i="3"/>
  <c r="R85" i="3"/>
  <c r="S84" i="3"/>
  <c r="R84" i="3"/>
  <c r="S83" i="3"/>
  <c r="R83" i="3"/>
  <c r="S82" i="3"/>
  <c r="R82" i="3"/>
  <c r="S81" i="3"/>
  <c r="R81" i="3"/>
  <c r="S80" i="3"/>
  <c r="R80" i="3"/>
  <c r="S79" i="3"/>
  <c r="R79" i="3"/>
  <c r="S78" i="3"/>
  <c r="R78" i="3"/>
  <c r="S77" i="3"/>
  <c r="R77" i="3"/>
  <c r="S76" i="3"/>
  <c r="R76" i="3"/>
  <c r="S75" i="3"/>
  <c r="R75" i="3"/>
  <c r="S74" i="3"/>
  <c r="R74" i="3"/>
  <c r="S73" i="3"/>
  <c r="R73" i="3"/>
  <c r="S72" i="3"/>
  <c r="R72" i="3"/>
  <c r="S71" i="3"/>
  <c r="R71" i="3"/>
  <c r="S70" i="3"/>
  <c r="R70" i="3"/>
  <c r="S69" i="3"/>
  <c r="R69" i="3"/>
  <c r="R68" i="3"/>
  <c r="Q68" i="3"/>
  <c r="P68" i="3"/>
  <c r="O68" i="3"/>
  <c r="N68" i="3"/>
  <c r="S63" i="3"/>
  <c r="S62" i="3"/>
  <c r="R62" i="3"/>
  <c r="S61" i="3"/>
  <c r="R61" i="3"/>
  <c r="S60" i="3"/>
  <c r="R60" i="3"/>
  <c r="S59" i="3"/>
  <c r="R59" i="3"/>
  <c r="S58" i="3"/>
  <c r="R58" i="3"/>
  <c r="S57" i="3"/>
  <c r="R57" i="3"/>
  <c r="S56" i="3"/>
  <c r="R56" i="3"/>
  <c r="S55" i="3"/>
  <c r="R55" i="3"/>
  <c r="S54" i="3"/>
  <c r="R54" i="3"/>
  <c r="S53" i="3"/>
  <c r="R53" i="3"/>
  <c r="S52" i="3"/>
  <c r="R52" i="3"/>
  <c r="S51" i="3"/>
  <c r="R51" i="3"/>
  <c r="S50" i="3"/>
  <c r="R50" i="3"/>
  <c r="S49" i="3"/>
  <c r="R49" i="3"/>
  <c r="S48" i="3"/>
  <c r="R48" i="3"/>
  <c r="S47" i="3"/>
  <c r="R47" i="3"/>
  <c r="S46" i="3"/>
  <c r="R46" i="3"/>
  <c r="S45" i="3"/>
  <c r="R45" i="3"/>
  <c r="S44" i="3"/>
  <c r="R44" i="3"/>
  <c r="S43" i="3"/>
  <c r="R43" i="3"/>
  <c r="S42" i="3"/>
  <c r="R42" i="3"/>
  <c r="S41" i="3"/>
  <c r="R41" i="3"/>
  <c r="S40" i="3"/>
  <c r="R40" i="3"/>
  <c r="S39" i="3"/>
  <c r="R39" i="3"/>
  <c r="S38" i="3"/>
  <c r="R38" i="3"/>
  <c r="R37" i="3"/>
  <c r="Q37" i="3"/>
  <c r="P37" i="3"/>
  <c r="O37" i="3"/>
  <c r="N37" i="3"/>
  <c r="S31" i="3"/>
  <c r="R31" i="3"/>
  <c r="S30" i="3"/>
  <c r="R30" i="3"/>
  <c r="S29" i="3"/>
  <c r="R29" i="3"/>
  <c r="S28" i="3"/>
  <c r="R28" i="3"/>
  <c r="S27" i="3"/>
  <c r="R27" i="3"/>
  <c r="S26" i="3"/>
  <c r="R26" i="3"/>
  <c r="S25" i="3"/>
  <c r="R25" i="3"/>
  <c r="S24" i="3"/>
  <c r="R24" i="3"/>
  <c r="S23" i="3"/>
  <c r="R23" i="3"/>
  <c r="S22" i="3"/>
  <c r="R22" i="3"/>
  <c r="S21" i="3"/>
  <c r="R21" i="3"/>
  <c r="S20" i="3"/>
  <c r="R20" i="3"/>
  <c r="S19" i="3"/>
  <c r="R19" i="3"/>
  <c r="S18" i="3"/>
  <c r="R18" i="3"/>
  <c r="S17" i="3"/>
  <c r="R17" i="3"/>
  <c r="S16" i="3"/>
  <c r="R16" i="3"/>
  <c r="S15" i="3"/>
  <c r="R15" i="3"/>
  <c r="S14" i="3"/>
  <c r="R14" i="3"/>
  <c r="S13" i="3"/>
  <c r="R13" i="3"/>
  <c r="S12" i="3"/>
  <c r="R12" i="3"/>
  <c r="S11" i="3"/>
  <c r="R11" i="3"/>
  <c r="S10" i="3"/>
  <c r="R10" i="3"/>
  <c r="S9" i="3"/>
  <c r="R9" i="3"/>
  <c r="S8" i="3"/>
  <c r="R8" i="3"/>
  <c r="S7" i="3"/>
  <c r="R7" i="3"/>
  <c r="R6" i="3"/>
  <c r="Q6" i="3"/>
  <c r="P6" i="3"/>
  <c r="O6" i="3"/>
  <c r="N6" i="3"/>
  <c r="M125" i="4"/>
  <c r="L125" i="4"/>
  <c r="K125" i="4"/>
  <c r="J125" i="4"/>
  <c r="I125" i="4"/>
  <c r="H125" i="4"/>
  <c r="G125" i="4"/>
  <c r="F125" i="4"/>
  <c r="E125" i="4"/>
  <c r="D125" i="4"/>
  <c r="C125" i="4"/>
  <c r="B125" i="4"/>
  <c r="M124" i="4"/>
  <c r="L124" i="4"/>
  <c r="K124" i="4"/>
  <c r="J124" i="4"/>
  <c r="I124" i="4"/>
  <c r="H124" i="4"/>
  <c r="G124" i="4"/>
  <c r="F124" i="4"/>
  <c r="E124" i="4"/>
  <c r="D124" i="4"/>
  <c r="C124" i="4"/>
  <c r="B124" i="4"/>
  <c r="M123" i="4"/>
  <c r="L123" i="4"/>
  <c r="K123" i="4"/>
  <c r="J123" i="4"/>
  <c r="I123" i="4"/>
  <c r="H123" i="4"/>
  <c r="G123" i="4"/>
  <c r="F123" i="4"/>
  <c r="E123" i="4"/>
  <c r="D123" i="4"/>
  <c r="C123" i="4"/>
  <c r="B123" i="4"/>
  <c r="M122" i="4"/>
  <c r="L122" i="4"/>
  <c r="K122" i="4"/>
  <c r="J122" i="4"/>
  <c r="I122" i="4"/>
  <c r="H122" i="4"/>
  <c r="G122" i="4"/>
  <c r="F122" i="4"/>
  <c r="E122" i="4"/>
  <c r="D122" i="4"/>
  <c r="C122" i="4"/>
  <c r="B122" i="4"/>
  <c r="M121" i="4"/>
  <c r="L121" i="4"/>
  <c r="K121" i="4"/>
  <c r="J121" i="4"/>
  <c r="I121" i="4"/>
  <c r="H121" i="4"/>
  <c r="G121" i="4"/>
  <c r="F121" i="4"/>
  <c r="E121" i="4"/>
  <c r="D121" i="4"/>
  <c r="C121" i="4"/>
  <c r="B121" i="4"/>
  <c r="M120" i="4"/>
  <c r="L120" i="4"/>
  <c r="K120" i="4"/>
  <c r="J120" i="4"/>
  <c r="I120" i="4"/>
  <c r="H120" i="4"/>
  <c r="G120" i="4"/>
  <c r="F120" i="4"/>
  <c r="E120" i="4"/>
  <c r="D120" i="4"/>
  <c r="C120" i="4"/>
  <c r="B120" i="4"/>
  <c r="M119" i="4"/>
  <c r="L119" i="4"/>
  <c r="K119" i="4"/>
  <c r="J119" i="4"/>
  <c r="I119" i="4"/>
  <c r="H119" i="4"/>
  <c r="G119" i="4"/>
  <c r="F119" i="4"/>
  <c r="E119" i="4"/>
  <c r="D119" i="4"/>
  <c r="C119" i="4"/>
  <c r="B119" i="4"/>
  <c r="M118" i="4"/>
  <c r="L118" i="4"/>
  <c r="K118" i="4"/>
  <c r="J118" i="4"/>
  <c r="I118" i="4"/>
  <c r="H118" i="4"/>
  <c r="G118" i="4"/>
  <c r="F118" i="4"/>
  <c r="E118" i="4"/>
  <c r="D118" i="4"/>
  <c r="C118" i="4"/>
  <c r="B118" i="4"/>
  <c r="M117" i="4"/>
  <c r="L117" i="4"/>
  <c r="K117" i="4"/>
  <c r="J117" i="4"/>
  <c r="I117" i="4"/>
  <c r="H117" i="4"/>
  <c r="G117" i="4"/>
  <c r="F117" i="4"/>
  <c r="E117" i="4"/>
  <c r="C117" i="4"/>
  <c r="B117" i="4"/>
  <c r="M116" i="4"/>
  <c r="L116" i="4"/>
  <c r="K116" i="4"/>
  <c r="J116" i="4"/>
  <c r="I116" i="4"/>
  <c r="H116" i="4"/>
  <c r="G116" i="4"/>
  <c r="F116" i="4"/>
  <c r="E116" i="4"/>
  <c r="D116" i="4"/>
  <c r="C116" i="4"/>
  <c r="B116" i="4"/>
  <c r="M115" i="4"/>
  <c r="L115" i="4"/>
  <c r="K115" i="4"/>
  <c r="J115" i="4"/>
  <c r="I115" i="4"/>
  <c r="H115" i="4"/>
  <c r="G115" i="4"/>
  <c r="F115" i="4"/>
  <c r="E115" i="4"/>
  <c r="D115" i="4"/>
  <c r="C115" i="4"/>
  <c r="B115" i="4"/>
  <c r="M114" i="4"/>
  <c r="L114" i="4"/>
  <c r="K114" i="4"/>
  <c r="J114" i="4"/>
  <c r="I114" i="4"/>
  <c r="H114" i="4"/>
  <c r="G114" i="4"/>
  <c r="F114" i="4"/>
  <c r="E114" i="4"/>
  <c r="D114" i="4"/>
  <c r="C114" i="4"/>
  <c r="B114" i="4"/>
  <c r="M113" i="4"/>
  <c r="L113" i="4"/>
  <c r="K113" i="4"/>
  <c r="J113" i="4"/>
  <c r="I113" i="4"/>
  <c r="H113" i="4"/>
  <c r="G113" i="4"/>
  <c r="F113" i="4"/>
  <c r="E113" i="4"/>
  <c r="D113" i="4"/>
  <c r="C113" i="4"/>
  <c r="B113" i="4"/>
  <c r="M112" i="4"/>
  <c r="L112" i="4"/>
  <c r="K112" i="4"/>
  <c r="J112" i="4"/>
  <c r="I112" i="4"/>
  <c r="H112" i="4"/>
  <c r="G112" i="4"/>
  <c r="F112" i="4"/>
  <c r="E112" i="4"/>
  <c r="D112" i="4"/>
  <c r="C112" i="4"/>
  <c r="B112" i="4"/>
  <c r="M111" i="4"/>
  <c r="L111" i="4"/>
  <c r="K111" i="4"/>
  <c r="J111" i="4"/>
  <c r="I111" i="4"/>
  <c r="H111" i="4"/>
  <c r="G111" i="4"/>
  <c r="F111" i="4"/>
  <c r="E111" i="4"/>
  <c r="D111" i="4"/>
  <c r="C111" i="4"/>
  <c r="B111" i="4"/>
  <c r="M110" i="4"/>
  <c r="L110" i="4"/>
  <c r="K110" i="4"/>
  <c r="J110" i="4"/>
  <c r="I110" i="4"/>
  <c r="H110" i="4"/>
  <c r="G110" i="4"/>
  <c r="F110" i="4"/>
  <c r="E110" i="4"/>
  <c r="D110" i="4"/>
  <c r="C110" i="4"/>
  <c r="B110" i="4"/>
  <c r="M109" i="4"/>
  <c r="L109" i="4"/>
  <c r="K109" i="4"/>
  <c r="J109" i="4"/>
  <c r="I109" i="4"/>
  <c r="H109" i="4"/>
  <c r="G109" i="4"/>
  <c r="F109" i="4"/>
  <c r="E109" i="4"/>
  <c r="D109" i="4"/>
  <c r="C109" i="4"/>
  <c r="B109" i="4"/>
  <c r="M108" i="4"/>
  <c r="L108" i="4"/>
  <c r="K108" i="4"/>
  <c r="J108" i="4"/>
  <c r="I108" i="4"/>
  <c r="H108" i="4"/>
  <c r="G108" i="4"/>
  <c r="F108" i="4"/>
  <c r="E108" i="4"/>
  <c r="D108" i="4"/>
  <c r="C108" i="4"/>
  <c r="B108" i="4"/>
  <c r="M107" i="4"/>
  <c r="L107" i="4"/>
  <c r="K107" i="4"/>
  <c r="J107" i="4"/>
  <c r="I107" i="4"/>
  <c r="H107" i="4"/>
  <c r="G107" i="4"/>
  <c r="F107" i="4"/>
  <c r="E107" i="4"/>
  <c r="D107" i="4"/>
  <c r="C107" i="4"/>
  <c r="B107" i="4"/>
  <c r="M106" i="4"/>
  <c r="L106" i="4"/>
  <c r="K106" i="4"/>
  <c r="J106" i="4"/>
  <c r="I106" i="4"/>
  <c r="H106" i="4"/>
  <c r="G106" i="4"/>
  <c r="F106" i="4"/>
  <c r="E106" i="4"/>
  <c r="D106" i="4"/>
  <c r="C106" i="4"/>
  <c r="B106" i="4"/>
  <c r="M105" i="4"/>
  <c r="L105" i="4"/>
  <c r="K105" i="4"/>
  <c r="J105" i="4"/>
  <c r="I105" i="4"/>
  <c r="H105" i="4"/>
  <c r="G105" i="4"/>
  <c r="F105" i="4"/>
  <c r="E105" i="4"/>
  <c r="D105" i="4"/>
  <c r="C105" i="4"/>
  <c r="B105" i="4"/>
  <c r="M104" i="4"/>
  <c r="L104" i="4"/>
  <c r="K104" i="4"/>
  <c r="J104" i="4"/>
  <c r="I104" i="4"/>
  <c r="H104" i="4"/>
  <c r="G104" i="4"/>
  <c r="F104" i="4"/>
  <c r="E104" i="4"/>
  <c r="D104" i="4"/>
  <c r="C104" i="4"/>
  <c r="B104" i="4"/>
  <c r="M103" i="4"/>
  <c r="L103" i="4"/>
  <c r="K103" i="4"/>
  <c r="J103" i="4"/>
  <c r="I103" i="4"/>
  <c r="H103" i="4"/>
  <c r="G103" i="4"/>
  <c r="F103" i="4"/>
  <c r="E103" i="4"/>
  <c r="D103" i="4"/>
  <c r="C103" i="4"/>
  <c r="B103" i="4"/>
  <c r="M102" i="4"/>
  <c r="L102" i="4"/>
  <c r="K102" i="4"/>
  <c r="J102" i="4"/>
  <c r="I102" i="4"/>
  <c r="H102" i="4"/>
  <c r="G102" i="4"/>
  <c r="F102" i="4"/>
  <c r="E102" i="4"/>
  <c r="D102" i="4"/>
  <c r="C102" i="4"/>
  <c r="B102" i="4"/>
  <c r="M101" i="4"/>
  <c r="L101" i="4"/>
  <c r="K101" i="4"/>
  <c r="J101" i="4"/>
  <c r="I101" i="4"/>
  <c r="H101" i="4"/>
  <c r="G101" i="4"/>
  <c r="F101" i="4"/>
  <c r="E101" i="4"/>
  <c r="D101" i="4"/>
  <c r="C101" i="4"/>
  <c r="B101" i="4"/>
  <c r="M100" i="4"/>
  <c r="L100" i="4"/>
  <c r="K100" i="4"/>
  <c r="J100" i="4"/>
  <c r="I100" i="4"/>
  <c r="H100" i="4"/>
  <c r="G100" i="4"/>
  <c r="F100" i="4"/>
  <c r="E100" i="4"/>
  <c r="D100" i="4"/>
  <c r="C100" i="4"/>
  <c r="B100" i="4"/>
  <c r="M99" i="4"/>
  <c r="L99" i="4"/>
  <c r="K99" i="4"/>
  <c r="J99" i="4"/>
  <c r="I99" i="4"/>
  <c r="H99" i="4"/>
  <c r="G99" i="4"/>
  <c r="F99" i="4"/>
  <c r="E99" i="4"/>
  <c r="D99" i="4"/>
  <c r="C99" i="4"/>
  <c r="B99" i="4"/>
  <c r="R92" i="4"/>
  <c r="S91" i="4"/>
  <c r="S87" i="4"/>
  <c r="S79" i="4"/>
  <c r="S73" i="4"/>
  <c r="Q68" i="4"/>
  <c r="P68" i="4"/>
  <c r="O68" i="4"/>
  <c r="N68" i="4"/>
  <c r="S63" i="4"/>
  <c r="Q37" i="4"/>
  <c r="P37" i="4"/>
  <c r="O37" i="4"/>
  <c r="N37" i="4"/>
  <c r="Q6" i="4"/>
  <c r="P6" i="4"/>
  <c r="O6" i="4"/>
  <c r="N6" i="4"/>
  <c r="M125" i="5"/>
  <c r="L125" i="5"/>
  <c r="K125" i="5"/>
  <c r="J125" i="5"/>
  <c r="I125" i="5"/>
  <c r="H125" i="5"/>
  <c r="G125" i="5"/>
  <c r="F125" i="5"/>
  <c r="E125" i="5"/>
  <c r="D125" i="5"/>
  <c r="C125" i="5"/>
  <c r="B125" i="5"/>
  <c r="M124" i="5"/>
  <c r="L124" i="5"/>
  <c r="K124" i="5"/>
  <c r="J124" i="5"/>
  <c r="I124" i="5"/>
  <c r="H124" i="5"/>
  <c r="G124" i="5"/>
  <c r="F124" i="5"/>
  <c r="E124" i="5"/>
  <c r="D124" i="5"/>
  <c r="C124" i="5"/>
  <c r="B124" i="5"/>
  <c r="M123" i="5"/>
  <c r="L123" i="5"/>
  <c r="K123" i="5"/>
  <c r="J123" i="5"/>
  <c r="I123" i="5"/>
  <c r="H123" i="5"/>
  <c r="G123" i="5"/>
  <c r="F123" i="5"/>
  <c r="E123" i="5"/>
  <c r="D123" i="5"/>
  <c r="C123" i="5"/>
  <c r="B123" i="5"/>
  <c r="M122" i="5"/>
  <c r="L122" i="5"/>
  <c r="K122" i="5"/>
  <c r="J122" i="5"/>
  <c r="I122" i="5"/>
  <c r="H122" i="5"/>
  <c r="G122" i="5"/>
  <c r="F122" i="5"/>
  <c r="E122" i="5"/>
  <c r="D122" i="5"/>
  <c r="C122" i="5"/>
  <c r="B122" i="5"/>
  <c r="M121" i="5"/>
  <c r="L121" i="5"/>
  <c r="K121" i="5"/>
  <c r="J121" i="5"/>
  <c r="I121" i="5"/>
  <c r="H121" i="5"/>
  <c r="G121" i="5"/>
  <c r="F121" i="5"/>
  <c r="E121" i="5"/>
  <c r="D121" i="5"/>
  <c r="C121" i="5"/>
  <c r="B121" i="5"/>
  <c r="M120" i="5"/>
  <c r="L120" i="5"/>
  <c r="K120" i="5"/>
  <c r="J120" i="5"/>
  <c r="I120" i="5"/>
  <c r="H120" i="5"/>
  <c r="G120" i="5"/>
  <c r="F120" i="5"/>
  <c r="E120" i="5"/>
  <c r="D120" i="5"/>
  <c r="C120" i="5"/>
  <c r="B120" i="5"/>
  <c r="M119" i="5"/>
  <c r="L119" i="5"/>
  <c r="K119" i="5"/>
  <c r="J119" i="5"/>
  <c r="I119" i="5"/>
  <c r="H119" i="5"/>
  <c r="G119" i="5"/>
  <c r="F119" i="5"/>
  <c r="E119" i="5"/>
  <c r="D119" i="5"/>
  <c r="C119" i="5"/>
  <c r="B119" i="5"/>
  <c r="M118" i="5"/>
  <c r="L118" i="5"/>
  <c r="K118" i="5"/>
  <c r="J118" i="5"/>
  <c r="I118" i="5"/>
  <c r="H118" i="5"/>
  <c r="G118" i="5"/>
  <c r="F118" i="5"/>
  <c r="E118" i="5"/>
  <c r="D118" i="5"/>
  <c r="C118" i="5"/>
  <c r="B118" i="5"/>
  <c r="M117" i="5"/>
  <c r="L117" i="5"/>
  <c r="K117" i="5"/>
  <c r="J117" i="5"/>
  <c r="I117" i="5"/>
  <c r="H117" i="5"/>
  <c r="G117" i="5"/>
  <c r="F117" i="5"/>
  <c r="E117" i="5"/>
  <c r="D117" i="5"/>
  <c r="C117" i="5"/>
  <c r="B117" i="5"/>
  <c r="M116" i="5"/>
  <c r="L116" i="5"/>
  <c r="K116" i="5"/>
  <c r="J116" i="5"/>
  <c r="I116" i="5"/>
  <c r="H116" i="5"/>
  <c r="G116" i="5"/>
  <c r="F116" i="5"/>
  <c r="E116" i="5"/>
  <c r="D116" i="5"/>
  <c r="C116" i="5"/>
  <c r="B116" i="5"/>
  <c r="M115" i="5"/>
  <c r="L115" i="5"/>
  <c r="K115" i="5"/>
  <c r="J115" i="5"/>
  <c r="I115" i="5"/>
  <c r="H115" i="5"/>
  <c r="G115" i="5"/>
  <c r="F115" i="5"/>
  <c r="E115" i="5"/>
  <c r="D115" i="5"/>
  <c r="C115" i="5"/>
  <c r="B115" i="5"/>
  <c r="M114" i="5"/>
  <c r="L114" i="5"/>
  <c r="K114" i="5"/>
  <c r="J114" i="5"/>
  <c r="I114" i="5"/>
  <c r="H114" i="5"/>
  <c r="G114" i="5"/>
  <c r="F114" i="5"/>
  <c r="E114" i="5"/>
  <c r="D114" i="5"/>
  <c r="C114" i="5"/>
  <c r="B114" i="5"/>
  <c r="M113" i="5"/>
  <c r="L113" i="5"/>
  <c r="K113" i="5"/>
  <c r="J113" i="5"/>
  <c r="I113" i="5"/>
  <c r="H113" i="5"/>
  <c r="G113" i="5"/>
  <c r="F113" i="5"/>
  <c r="E113" i="5"/>
  <c r="D113" i="5"/>
  <c r="C113" i="5"/>
  <c r="B113" i="5"/>
  <c r="M112" i="5"/>
  <c r="L112" i="5"/>
  <c r="K112" i="5"/>
  <c r="J112" i="5"/>
  <c r="I112" i="5"/>
  <c r="H112" i="5"/>
  <c r="G112" i="5"/>
  <c r="F112" i="5"/>
  <c r="E112" i="5"/>
  <c r="D112" i="5"/>
  <c r="C112" i="5"/>
  <c r="B112" i="5"/>
  <c r="M111" i="5"/>
  <c r="L111" i="5"/>
  <c r="K111" i="5"/>
  <c r="J111" i="5"/>
  <c r="I111" i="5"/>
  <c r="H111" i="5"/>
  <c r="G111" i="5"/>
  <c r="F111" i="5"/>
  <c r="E111" i="5"/>
  <c r="D111" i="5"/>
  <c r="C111" i="5"/>
  <c r="B111" i="5"/>
  <c r="M110" i="5"/>
  <c r="L110" i="5"/>
  <c r="K110" i="5"/>
  <c r="J110" i="5"/>
  <c r="I110" i="5"/>
  <c r="H110" i="5"/>
  <c r="G110" i="5"/>
  <c r="F110" i="5"/>
  <c r="E110" i="5"/>
  <c r="D110" i="5"/>
  <c r="C110" i="5"/>
  <c r="B110" i="5"/>
  <c r="M109" i="5"/>
  <c r="L109" i="5"/>
  <c r="K109" i="5"/>
  <c r="J109" i="5"/>
  <c r="I109" i="5"/>
  <c r="H109" i="5"/>
  <c r="G109" i="5"/>
  <c r="F109" i="5"/>
  <c r="E109" i="5"/>
  <c r="D109" i="5"/>
  <c r="C109" i="5"/>
  <c r="B109" i="5"/>
  <c r="M108" i="5"/>
  <c r="L108" i="5"/>
  <c r="K108" i="5"/>
  <c r="J108" i="5"/>
  <c r="I108" i="5"/>
  <c r="H108" i="5"/>
  <c r="G108" i="5"/>
  <c r="F108" i="5"/>
  <c r="E108" i="5"/>
  <c r="D108" i="5"/>
  <c r="C108" i="5"/>
  <c r="B108" i="5"/>
  <c r="M107" i="5"/>
  <c r="L107" i="5"/>
  <c r="K107" i="5"/>
  <c r="J107" i="5"/>
  <c r="I107" i="5"/>
  <c r="H107" i="5"/>
  <c r="G107" i="5"/>
  <c r="F107" i="5"/>
  <c r="E107" i="5"/>
  <c r="D107" i="5"/>
  <c r="C107" i="5"/>
  <c r="B107" i="5"/>
  <c r="M106" i="5"/>
  <c r="L106" i="5"/>
  <c r="K106" i="5"/>
  <c r="J106" i="5"/>
  <c r="I106" i="5"/>
  <c r="H106" i="5"/>
  <c r="G106" i="5"/>
  <c r="F106" i="5"/>
  <c r="E106" i="5"/>
  <c r="D106" i="5"/>
  <c r="C106" i="5"/>
  <c r="B106" i="5"/>
  <c r="M105" i="5"/>
  <c r="L105" i="5"/>
  <c r="K105" i="5"/>
  <c r="J105" i="5"/>
  <c r="I105" i="5"/>
  <c r="H105" i="5"/>
  <c r="G105" i="5"/>
  <c r="F105" i="5"/>
  <c r="E105" i="5"/>
  <c r="D105" i="5"/>
  <c r="C105" i="5"/>
  <c r="B105" i="5"/>
  <c r="M104" i="5"/>
  <c r="L104" i="5"/>
  <c r="K104" i="5"/>
  <c r="J104" i="5"/>
  <c r="I104" i="5"/>
  <c r="H104" i="5"/>
  <c r="G104" i="5"/>
  <c r="F104" i="5"/>
  <c r="E104" i="5"/>
  <c r="D104" i="5"/>
  <c r="C104" i="5"/>
  <c r="B104" i="5"/>
  <c r="M103" i="5"/>
  <c r="L103" i="5"/>
  <c r="K103" i="5"/>
  <c r="J103" i="5"/>
  <c r="I103" i="5"/>
  <c r="H103" i="5"/>
  <c r="G103" i="5"/>
  <c r="F103" i="5"/>
  <c r="E103" i="5"/>
  <c r="D103" i="5"/>
  <c r="C103" i="5"/>
  <c r="B103" i="5"/>
  <c r="M102" i="5"/>
  <c r="L102" i="5"/>
  <c r="K102" i="5"/>
  <c r="Q102" i="5" s="1"/>
  <c r="J102" i="5"/>
  <c r="I102" i="5"/>
  <c r="H102" i="5"/>
  <c r="G102" i="5"/>
  <c r="F102" i="5"/>
  <c r="E102" i="5"/>
  <c r="D102" i="5"/>
  <c r="C102" i="5"/>
  <c r="B102" i="5"/>
  <c r="M101" i="5"/>
  <c r="L101" i="5"/>
  <c r="K101" i="5"/>
  <c r="Q101" i="5" s="1"/>
  <c r="J101" i="5"/>
  <c r="I101" i="5"/>
  <c r="H101" i="5"/>
  <c r="G101" i="5"/>
  <c r="F101" i="5"/>
  <c r="E101" i="5"/>
  <c r="D101" i="5"/>
  <c r="C101" i="5"/>
  <c r="B101" i="5"/>
  <c r="M100" i="5"/>
  <c r="L100" i="5"/>
  <c r="K100" i="5"/>
  <c r="Q100" i="5" s="1"/>
  <c r="J100" i="5"/>
  <c r="I100" i="5"/>
  <c r="H100" i="5"/>
  <c r="G100" i="5"/>
  <c r="F100" i="5"/>
  <c r="E100" i="5"/>
  <c r="D100" i="5"/>
  <c r="C100" i="5"/>
  <c r="B100" i="5"/>
  <c r="M99" i="5"/>
  <c r="L99" i="5"/>
  <c r="K99" i="5"/>
  <c r="J99" i="5"/>
  <c r="I99" i="5"/>
  <c r="H99" i="5"/>
  <c r="G99" i="5"/>
  <c r="F99" i="5"/>
  <c r="E99" i="5"/>
  <c r="D99" i="5"/>
  <c r="C99" i="5"/>
  <c r="B99" i="5"/>
  <c r="S94" i="5"/>
  <c r="S93" i="5"/>
  <c r="S92" i="5"/>
  <c r="S91" i="5"/>
  <c r="S90" i="5"/>
  <c r="S89" i="5"/>
  <c r="S88" i="5"/>
  <c r="S87" i="5"/>
  <c r="S86" i="5"/>
  <c r="S85" i="5"/>
  <c r="S84" i="5"/>
  <c r="S83" i="5"/>
  <c r="S82" i="5"/>
  <c r="R71" i="5"/>
  <c r="Q68" i="5"/>
  <c r="P68" i="5"/>
  <c r="O68" i="5"/>
  <c r="N68" i="5"/>
  <c r="S62" i="5"/>
  <c r="R62" i="5"/>
  <c r="S61" i="5"/>
  <c r="R61" i="5"/>
  <c r="S60" i="5"/>
  <c r="S59" i="5"/>
  <c r="S58" i="5"/>
  <c r="S57" i="5"/>
  <c r="S56" i="5"/>
  <c r="S55" i="5"/>
  <c r="S54" i="5"/>
  <c r="S53" i="5"/>
  <c r="S52" i="5"/>
  <c r="S51" i="5"/>
  <c r="Q37" i="5"/>
  <c r="P37" i="5"/>
  <c r="O37" i="5"/>
  <c r="N37" i="5"/>
  <c r="S32" i="5"/>
  <c r="S31" i="5"/>
  <c r="S30" i="5"/>
  <c r="S29" i="5"/>
  <c r="S28" i="5"/>
  <c r="S27" i="5"/>
  <c r="S26" i="5"/>
  <c r="S25" i="5"/>
  <c r="S24" i="5"/>
  <c r="S23" i="5"/>
  <c r="S22" i="5"/>
  <c r="S21" i="5"/>
  <c r="S20" i="5"/>
  <c r="S18" i="5"/>
  <c r="R16" i="5"/>
  <c r="Q6" i="5"/>
  <c r="P6" i="5"/>
  <c r="N6" i="5"/>
  <c r="Q103" i="5" l="1"/>
  <c r="O100" i="4"/>
  <c r="O101" i="4"/>
  <c r="O102" i="4"/>
  <c r="O103" i="4"/>
  <c r="O104" i="4"/>
  <c r="O105" i="4"/>
  <c r="O106" i="4"/>
  <c r="O107" i="4"/>
  <c r="O108" i="4"/>
  <c r="O109" i="4"/>
  <c r="O110" i="4"/>
  <c r="O111" i="4"/>
  <c r="O112" i="4"/>
  <c r="O113" i="4"/>
  <c r="O114" i="4"/>
  <c r="O115" i="4"/>
  <c r="O116" i="4"/>
  <c r="O99" i="4"/>
  <c r="P117" i="4"/>
  <c r="P118" i="4"/>
  <c r="P119" i="4"/>
  <c r="P120" i="4"/>
  <c r="Q100" i="4"/>
  <c r="Q101" i="4"/>
  <c r="Q102" i="4"/>
  <c r="Q103" i="4"/>
  <c r="Q104" i="4"/>
  <c r="Q105" i="4"/>
  <c r="Q106" i="4"/>
  <c r="Q107" i="4"/>
  <c r="Q108" i="4"/>
  <c r="Q109" i="4"/>
  <c r="Q110" i="4"/>
  <c r="Q111" i="4"/>
  <c r="Q112" i="4"/>
  <c r="Q113" i="4"/>
  <c r="Q114" i="4"/>
  <c r="N100" i="5"/>
  <c r="N101" i="5"/>
  <c r="N102" i="5"/>
  <c r="N103" i="5"/>
  <c r="N104" i="5"/>
  <c r="N106" i="5"/>
  <c r="N107" i="5"/>
  <c r="N108" i="5"/>
  <c r="N109" i="5"/>
  <c r="N110" i="5"/>
  <c r="N111" i="5"/>
  <c r="N112" i="5"/>
  <c r="N113" i="5"/>
  <c r="N114" i="5"/>
  <c r="N115" i="5"/>
  <c r="N116" i="5"/>
  <c r="N117" i="5"/>
  <c r="N118" i="5"/>
  <c r="N119" i="5"/>
  <c r="N120" i="5"/>
  <c r="N105" i="5"/>
  <c r="R126" i="3"/>
  <c r="P121" i="4"/>
  <c r="N121" i="5"/>
  <c r="S126" i="3"/>
  <c r="O100" i="2"/>
  <c r="O101" i="2"/>
  <c r="O102" i="2"/>
  <c r="O103" i="2"/>
  <c r="O104" i="2"/>
  <c r="O105" i="2"/>
  <c r="O106" i="2"/>
  <c r="O107" i="2"/>
  <c r="O108" i="2"/>
  <c r="O109" i="2"/>
  <c r="O110" i="2"/>
  <c r="O111" i="2"/>
  <c r="O112" i="2"/>
  <c r="O113" i="2"/>
  <c r="O114" i="2"/>
  <c r="O115" i="2"/>
  <c r="O116" i="2"/>
  <c r="O117" i="2"/>
  <c r="O118" i="2"/>
  <c r="O119" i="2"/>
  <c r="O120" i="2"/>
  <c r="P100" i="3"/>
  <c r="P101" i="3"/>
  <c r="P102" i="3"/>
  <c r="P103" i="3"/>
  <c r="P104" i="3"/>
  <c r="P105" i="3"/>
  <c r="P106" i="3"/>
  <c r="P107" i="3"/>
  <c r="P108" i="3"/>
  <c r="P109" i="3"/>
  <c r="P110" i="3"/>
  <c r="P111" i="3"/>
  <c r="P112" i="3"/>
  <c r="P113" i="3"/>
  <c r="P114" i="3"/>
  <c r="P115" i="3"/>
  <c r="P116" i="3"/>
  <c r="P117" i="3"/>
  <c r="P118" i="3"/>
  <c r="P119" i="3"/>
  <c r="P120" i="3"/>
  <c r="P121" i="3"/>
  <c r="P122" i="3"/>
  <c r="P123" i="3"/>
  <c r="P124" i="3"/>
  <c r="P125" i="3"/>
  <c r="Q100" i="3"/>
  <c r="Q101" i="3"/>
  <c r="Q102" i="3"/>
  <c r="Q103" i="3"/>
  <c r="Q104" i="3"/>
  <c r="Q105" i="3"/>
  <c r="Q106" i="3"/>
  <c r="Q107" i="3"/>
  <c r="Q108" i="3"/>
  <c r="Q109" i="3"/>
  <c r="Q110" i="3"/>
  <c r="Q111" i="3"/>
  <c r="Q112" i="3"/>
  <c r="Q113" i="3"/>
  <c r="Q114" i="3"/>
  <c r="Q115" i="3"/>
  <c r="Q116" i="3"/>
  <c r="Q117" i="3"/>
  <c r="Q118" i="3"/>
  <c r="Q119" i="3"/>
  <c r="Q120" i="3"/>
  <c r="Q121" i="3"/>
  <c r="Q122" i="3"/>
  <c r="Q123" i="3"/>
  <c r="Q124" i="3"/>
  <c r="Q125" i="3"/>
  <c r="Q117" i="4"/>
  <c r="Q118" i="4"/>
  <c r="Q119" i="4"/>
  <c r="Q120" i="4"/>
  <c r="Q121" i="4"/>
  <c r="Q122" i="4"/>
  <c r="P122" i="4"/>
  <c r="P99" i="4"/>
  <c r="P100" i="4"/>
  <c r="R100" i="4" s="1"/>
  <c r="P101" i="4"/>
  <c r="P102" i="4"/>
  <c r="P103" i="4"/>
  <c r="P104" i="4"/>
  <c r="P105" i="4"/>
  <c r="P106" i="4"/>
  <c r="P107" i="4"/>
  <c r="P108" i="4"/>
  <c r="P109" i="4"/>
  <c r="P110" i="4"/>
  <c r="P111" i="4"/>
  <c r="P112" i="4"/>
  <c r="P113" i="4"/>
  <c r="P114" i="4"/>
  <c r="P115" i="4"/>
  <c r="P116" i="4"/>
  <c r="Q115" i="4"/>
  <c r="Q116" i="4"/>
  <c r="N118" i="4"/>
  <c r="N119" i="4"/>
  <c r="N120" i="4"/>
  <c r="N121" i="4"/>
  <c r="N122" i="4"/>
  <c r="N99" i="4"/>
  <c r="N100" i="4"/>
  <c r="N101" i="4"/>
  <c r="N102" i="4"/>
  <c r="N103" i="4"/>
  <c r="N104" i="4"/>
  <c r="N105" i="4"/>
  <c r="S105" i="4" s="1"/>
  <c r="N106" i="4"/>
  <c r="N107" i="4"/>
  <c r="N108" i="4"/>
  <c r="N109" i="4"/>
  <c r="N110" i="4"/>
  <c r="N111" i="4"/>
  <c r="N112" i="4"/>
  <c r="N113" i="4"/>
  <c r="N114" i="4"/>
  <c r="N115" i="4"/>
  <c r="N116" i="4"/>
  <c r="N117" i="4"/>
  <c r="O117" i="4"/>
  <c r="O118" i="4"/>
  <c r="O119" i="4"/>
  <c r="O120" i="4"/>
  <c r="O121" i="4"/>
  <c r="O122" i="4"/>
  <c r="O123" i="4"/>
  <c r="O124" i="4"/>
  <c r="O125" i="4"/>
  <c r="Q104" i="5"/>
  <c r="Q105" i="5"/>
  <c r="Q106" i="5"/>
  <c r="Q107" i="5"/>
  <c r="Q108" i="5"/>
  <c r="Q109" i="5"/>
  <c r="Q110" i="5"/>
  <c r="N122" i="5"/>
  <c r="N123" i="5"/>
  <c r="Q111" i="5"/>
  <c r="Q112" i="5"/>
  <c r="Q113" i="5"/>
  <c r="Q114" i="5"/>
  <c r="Q115" i="5"/>
  <c r="Q116" i="5"/>
  <c r="Q117" i="5"/>
  <c r="Q118" i="5"/>
  <c r="Q119" i="5"/>
  <c r="Q120" i="5"/>
  <c r="Q121" i="5"/>
  <c r="Q122" i="5"/>
  <c r="Q123" i="5"/>
  <c r="Q124" i="5"/>
  <c r="S126" i="5"/>
  <c r="N124" i="5"/>
  <c r="N125" i="5"/>
  <c r="O100" i="5"/>
  <c r="O101" i="5"/>
  <c r="O102" i="5"/>
  <c r="O103" i="5"/>
  <c r="O104" i="5"/>
  <c r="O105" i="5"/>
  <c r="O106" i="5"/>
  <c r="O107" i="5"/>
  <c r="O108" i="5"/>
  <c r="O109" i="5"/>
  <c r="O110" i="5"/>
  <c r="O111" i="5"/>
  <c r="O112" i="5"/>
  <c r="O113" i="5"/>
  <c r="O114" i="5"/>
  <c r="O115" i="5"/>
  <c r="O116" i="5"/>
  <c r="O117" i="5"/>
  <c r="O118" i="5"/>
  <c r="O119" i="5"/>
  <c r="O120" i="5"/>
  <c r="O121" i="5"/>
  <c r="O122" i="5"/>
  <c r="O123" i="5"/>
  <c r="O124" i="5"/>
  <c r="O125" i="5"/>
  <c r="P100" i="5"/>
  <c r="P101" i="5"/>
  <c r="P102" i="5"/>
  <c r="P103" i="5"/>
  <c r="P104" i="5"/>
  <c r="P105" i="5"/>
  <c r="P106" i="5"/>
  <c r="P107" i="5"/>
  <c r="P108" i="5"/>
  <c r="P109" i="5"/>
  <c r="P110" i="5"/>
  <c r="P111" i="5"/>
  <c r="P112" i="5"/>
  <c r="P113" i="5"/>
  <c r="P114" i="5"/>
  <c r="P115" i="5"/>
  <c r="P116" i="5"/>
  <c r="P117" i="5"/>
  <c r="P118" i="5"/>
  <c r="P119" i="5"/>
  <c r="P120" i="5"/>
  <c r="P121" i="5"/>
  <c r="P122" i="5"/>
  <c r="P123" i="5"/>
  <c r="P124" i="5"/>
  <c r="P125" i="5"/>
  <c r="N33" i="4"/>
  <c r="O33" i="4"/>
  <c r="E126" i="4"/>
  <c r="O126" i="4" s="1"/>
  <c r="Q123" i="4"/>
  <c r="Q124" i="4"/>
  <c r="Q125" i="4"/>
  <c r="P123" i="4"/>
  <c r="P124" i="4"/>
  <c r="N123" i="4"/>
  <c r="N124" i="4"/>
  <c r="P125" i="4"/>
  <c r="N125" i="4"/>
  <c r="Q125" i="5"/>
  <c r="N100" i="2"/>
  <c r="N101" i="2"/>
  <c r="N102" i="2"/>
  <c r="N103" i="2"/>
  <c r="N104" i="2"/>
  <c r="N105" i="2"/>
  <c r="N106" i="2"/>
  <c r="N107" i="2"/>
  <c r="N108" i="2"/>
  <c r="N109" i="2"/>
  <c r="N110" i="2"/>
  <c r="N111" i="2"/>
  <c r="N112" i="2"/>
  <c r="N113" i="2"/>
  <c r="N114" i="2"/>
  <c r="N115" i="2"/>
  <c r="N116" i="2"/>
  <c r="N117" i="2"/>
  <c r="N118" i="2"/>
  <c r="N119" i="2"/>
  <c r="N120" i="2"/>
  <c r="P100" i="2"/>
  <c r="P101" i="2"/>
  <c r="P102" i="2"/>
  <c r="P103" i="2"/>
  <c r="P104" i="2"/>
  <c r="P105" i="2"/>
  <c r="P106" i="2"/>
  <c r="P107" i="2"/>
  <c r="P108" i="2"/>
  <c r="P109" i="2"/>
  <c r="P110" i="2"/>
  <c r="P111" i="2"/>
  <c r="P112" i="2"/>
  <c r="P113" i="2"/>
  <c r="P114" i="2"/>
  <c r="P115" i="2"/>
  <c r="P116" i="2"/>
  <c r="P117" i="2"/>
  <c r="P118" i="2"/>
  <c r="P119" i="2"/>
  <c r="P120" i="2"/>
  <c r="Q100" i="2"/>
  <c r="Q101" i="2"/>
  <c r="Q102" i="2"/>
  <c r="Q103" i="2"/>
  <c r="Q104" i="2"/>
  <c r="Q105" i="2"/>
  <c r="Q106" i="2"/>
  <c r="Q107" i="2"/>
  <c r="Q108" i="2"/>
  <c r="Q109" i="2"/>
  <c r="Q110" i="2"/>
  <c r="Q111" i="2"/>
  <c r="Q112" i="2"/>
  <c r="Q113" i="2"/>
  <c r="Q114" i="2"/>
  <c r="Q115" i="2"/>
  <c r="Q116" i="2"/>
  <c r="Q117" i="2"/>
  <c r="Q118" i="2"/>
  <c r="Q119" i="2"/>
  <c r="Q120" i="2"/>
  <c r="N100" i="3"/>
  <c r="N101" i="3"/>
  <c r="N102" i="3"/>
  <c r="N103" i="3"/>
  <c r="N104" i="3"/>
  <c r="N105" i="3"/>
  <c r="N106" i="3"/>
  <c r="N107" i="3"/>
  <c r="N108" i="3"/>
  <c r="N109" i="3"/>
  <c r="N110" i="3"/>
  <c r="N111" i="3"/>
  <c r="N112" i="3"/>
  <c r="N113" i="3"/>
  <c r="N114" i="3"/>
  <c r="N115" i="3"/>
  <c r="N116" i="3"/>
  <c r="N117" i="3"/>
  <c r="N118" i="3"/>
  <c r="N119" i="3"/>
  <c r="N120" i="3"/>
  <c r="N121" i="3"/>
  <c r="N122" i="3"/>
  <c r="N123" i="3"/>
  <c r="N124" i="3"/>
  <c r="N125" i="3"/>
  <c r="O100" i="3"/>
  <c r="O101" i="3"/>
  <c r="O102" i="3"/>
  <c r="O103" i="3"/>
  <c r="O104" i="3"/>
  <c r="O105" i="3"/>
  <c r="O106" i="3"/>
  <c r="O107" i="3"/>
  <c r="O108" i="3"/>
  <c r="O109" i="3"/>
  <c r="O110" i="3"/>
  <c r="O111" i="3"/>
  <c r="O112" i="3"/>
  <c r="O113" i="3"/>
  <c r="O114" i="3"/>
  <c r="O115" i="3"/>
  <c r="O116" i="3"/>
  <c r="O117" i="3"/>
  <c r="O118" i="3"/>
  <c r="O119" i="3"/>
  <c r="O120" i="3"/>
  <c r="O121" i="3"/>
  <c r="O122" i="3"/>
  <c r="O123" i="3"/>
  <c r="O124" i="3"/>
  <c r="O125" i="3"/>
  <c r="N126" i="4"/>
  <c r="N126" i="5"/>
  <c r="R126" i="5" s="1"/>
  <c r="R125" i="2"/>
  <c r="Q99" i="2"/>
  <c r="P99" i="3"/>
  <c r="O99" i="2"/>
  <c r="S122" i="2"/>
  <c r="S125" i="2"/>
  <c r="R105" i="2"/>
  <c r="S109" i="2"/>
  <c r="R113" i="2"/>
  <c r="R102" i="3"/>
  <c r="R8" i="4"/>
  <c r="R14" i="4"/>
  <c r="R17" i="4"/>
  <c r="R20" i="4"/>
  <c r="R23" i="4"/>
  <c r="R26" i="4"/>
  <c r="R29" i="4"/>
  <c r="R32" i="4"/>
  <c r="R76" i="4"/>
  <c r="S43" i="4"/>
  <c r="S55" i="4"/>
  <c r="S58" i="4"/>
  <c r="S61" i="4"/>
  <c r="S71" i="4"/>
  <c r="S89" i="4"/>
  <c r="R6" i="4"/>
  <c r="R86" i="4"/>
  <c r="R71" i="4"/>
  <c r="R39" i="4"/>
  <c r="R42" i="4"/>
  <c r="R85" i="4"/>
  <c r="R73" i="4"/>
  <c r="S75" i="4"/>
  <c r="R78" i="4"/>
  <c r="R90" i="4"/>
  <c r="R69" i="4"/>
  <c r="R75" i="4"/>
  <c r="S86" i="4"/>
  <c r="R89" i="4"/>
  <c r="S8" i="4"/>
  <c r="S14" i="4"/>
  <c r="S20" i="4"/>
  <c r="S26" i="4"/>
  <c r="S32" i="4"/>
  <c r="S39" i="4"/>
  <c r="S42" i="4"/>
  <c r="S45" i="4"/>
  <c r="R81" i="4"/>
  <c r="S92" i="4"/>
  <c r="R45" i="4"/>
  <c r="R48" i="4"/>
  <c r="R51" i="4"/>
  <c r="R57" i="4"/>
  <c r="R60" i="4"/>
  <c r="R63" i="4"/>
  <c r="R70" i="4"/>
  <c r="S93" i="4"/>
  <c r="S81" i="4"/>
  <c r="R84" i="4"/>
  <c r="R93" i="4"/>
  <c r="S9" i="4"/>
  <c r="R40" i="4"/>
  <c r="R43" i="4"/>
  <c r="R49" i="4"/>
  <c r="R52" i="4"/>
  <c r="R55" i="4"/>
  <c r="R58" i="4"/>
  <c r="R61" i="4"/>
  <c r="R68" i="4"/>
  <c r="R79" i="4"/>
  <c r="R82" i="4"/>
  <c r="R74" i="4"/>
  <c r="S77" i="4"/>
  <c r="R88" i="4"/>
  <c r="S47" i="4"/>
  <c r="S50" i="4"/>
  <c r="S53" i="4"/>
  <c r="S62" i="4"/>
  <c r="S69" i="4"/>
  <c r="R77" i="4"/>
  <c r="S83" i="4"/>
  <c r="R91" i="4"/>
  <c r="R94" i="4"/>
  <c r="S7" i="4"/>
  <c r="S13" i="4"/>
  <c r="R41" i="4"/>
  <c r="R44" i="4"/>
  <c r="R47" i="4"/>
  <c r="R50" i="4"/>
  <c r="R53" i="4"/>
  <c r="R56" i="4"/>
  <c r="R59" i="4"/>
  <c r="R72" i="4"/>
  <c r="S80" i="4"/>
  <c r="R83" i="4"/>
  <c r="Q99" i="4"/>
  <c r="R81" i="5"/>
  <c r="R79" i="5"/>
  <c r="Q99" i="5"/>
  <c r="R60" i="5"/>
  <c r="S70" i="5"/>
  <c r="R32" i="5"/>
  <c r="R18" i="5"/>
  <c r="R73" i="5"/>
  <c r="R6" i="5"/>
  <c r="S16" i="5"/>
  <c r="R68" i="5"/>
  <c r="R38" i="5"/>
  <c r="R75" i="5"/>
  <c r="R48" i="5"/>
  <c r="R58" i="5"/>
  <c r="R40" i="5"/>
  <c r="R46" i="5"/>
  <c r="S14" i="5"/>
  <c r="R24" i="5"/>
  <c r="S38" i="5"/>
  <c r="R28" i="5"/>
  <c r="R37" i="5"/>
  <c r="R77" i="5"/>
  <c r="R85" i="5"/>
  <c r="S8" i="5"/>
  <c r="R26" i="5"/>
  <c r="S40" i="5"/>
  <c r="R74" i="5"/>
  <c r="S121" i="5"/>
  <c r="R8" i="5"/>
  <c r="R31" i="5"/>
  <c r="R69" i="5"/>
  <c r="S78" i="5"/>
  <c r="R83" i="5"/>
  <c r="R56" i="5"/>
  <c r="S12" i="5"/>
  <c r="S15" i="5"/>
  <c r="R22" i="5"/>
  <c r="R54" i="5"/>
  <c r="R59" i="5"/>
  <c r="O99" i="5"/>
  <c r="R52" i="5"/>
  <c r="R93" i="5"/>
  <c r="R12" i="5"/>
  <c r="R15" i="5"/>
  <c r="R20" i="5"/>
  <c r="R91" i="5"/>
  <c r="R44" i="5"/>
  <c r="R89" i="5"/>
  <c r="P99" i="5"/>
  <c r="S10" i="5"/>
  <c r="S13" i="5"/>
  <c r="R50" i="5"/>
  <c r="S115" i="5"/>
  <c r="S116" i="5"/>
  <c r="R10" i="5"/>
  <c r="S45" i="5"/>
  <c r="R87" i="5"/>
  <c r="R30" i="5"/>
  <c r="R42" i="5"/>
  <c r="R45" i="5"/>
  <c r="S48" i="5"/>
  <c r="R82" i="5"/>
  <c r="S76" i="4"/>
  <c r="S17" i="4"/>
  <c r="S23" i="4"/>
  <c r="S29" i="4"/>
  <c r="S74" i="4"/>
  <c r="R80" i="4"/>
  <c r="S12" i="4"/>
  <c r="S18" i="4"/>
  <c r="S24" i="4"/>
  <c r="S30" i="4"/>
  <c r="S40" i="4"/>
  <c r="S48" i="4"/>
  <c r="S56" i="4"/>
  <c r="S72" i="4"/>
  <c r="R12" i="4"/>
  <c r="R15" i="4"/>
  <c r="R18" i="4"/>
  <c r="R21" i="4"/>
  <c r="R24" i="4"/>
  <c r="R27" i="4"/>
  <c r="R30" i="4"/>
  <c r="R37" i="4"/>
  <c r="S70" i="4"/>
  <c r="R87" i="4"/>
  <c r="S94" i="4"/>
  <c r="S11" i="4"/>
  <c r="S51" i="4"/>
  <c r="S59" i="4"/>
  <c r="S78" i="4"/>
  <c r="S15" i="4"/>
  <c r="S21" i="4"/>
  <c r="S27" i="4"/>
  <c r="S46" i="4"/>
  <c r="S54" i="4"/>
  <c r="S85" i="4"/>
  <c r="S90" i="4"/>
  <c r="S10" i="4"/>
  <c r="S16" i="4"/>
  <c r="S22" i="4"/>
  <c r="S28" i="4"/>
  <c r="S38" i="4"/>
  <c r="S88" i="4"/>
  <c r="R10" i="4"/>
  <c r="R16" i="4"/>
  <c r="R19" i="4"/>
  <c r="R22" i="4"/>
  <c r="R25" i="4"/>
  <c r="R28" i="4"/>
  <c r="R31" i="4"/>
  <c r="R38" i="4"/>
  <c r="S41" i="4"/>
  <c r="R46" i="4"/>
  <c r="S49" i="4"/>
  <c r="R54" i="4"/>
  <c r="S57" i="4"/>
  <c r="R62" i="4"/>
  <c r="S44" i="4"/>
  <c r="S52" i="4"/>
  <c r="S60" i="4"/>
  <c r="S84" i="4"/>
  <c r="S19" i="4"/>
  <c r="S25" i="4"/>
  <c r="S31" i="4"/>
  <c r="S82" i="4"/>
  <c r="S7" i="5"/>
  <c r="R9" i="5"/>
  <c r="R21" i="5"/>
  <c r="S69" i="5"/>
  <c r="R76" i="5"/>
  <c r="R88" i="5"/>
  <c r="N99" i="5"/>
  <c r="S123" i="5"/>
  <c r="S124" i="5"/>
  <c r="R80" i="5"/>
  <c r="S17" i="5"/>
  <c r="S39" i="5"/>
  <c r="R41" i="5"/>
  <c r="S44" i="5"/>
  <c r="R49" i="5"/>
  <c r="S77" i="5"/>
  <c r="R86" i="5"/>
  <c r="S113" i="5"/>
  <c r="S114" i="5"/>
  <c r="S117" i="5"/>
  <c r="R7" i="5"/>
  <c r="R19" i="5"/>
  <c r="S47" i="5"/>
  <c r="S72" i="5"/>
  <c r="S80" i="5"/>
  <c r="R84" i="5"/>
  <c r="R14" i="5"/>
  <c r="R17" i="5"/>
  <c r="R39" i="5"/>
  <c r="S42" i="5"/>
  <c r="R47" i="5"/>
  <c r="S50" i="5"/>
  <c r="S75" i="5"/>
  <c r="S125" i="5"/>
  <c r="S118" i="5"/>
  <c r="S11" i="5"/>
  <c r="R57" i="5"/>
  <c r="S73" i="5"/>
  <c r="S81" i="5"/>
  <c r="S119" i="5"/>
  <c r="S120" i="5"/>
  <c r="R72" i="5"/>
  <c r="R13" i="5"/>
  <c r="R29" i="5"/>
  <c r="S43" i="5"/>
  <c r="R55" i="5"/>
  <c r="S76" i="5"/>
  <c r="S9" i="5"/>
  <c r="R27" i="5"/>
  <c r="R53" i="5"/>
  <c r="R70" i="5"/>
  <c r="R78" i="5"/>
  <c r="R94" i="5"/>
  <c r="S122" i="5"/>
  <c r="R11" i="5"/>
  <c r="R25" i="5"/>
  <c r="R43" i="5"/>
  <c r="S46" i="5"/>
  <c r="R51" i="5"/>
  <c r="S71" i="5"/>
  <c r="S79" i="5"/>
  <c r="R92" i="5"/>
  <c r="S19" i="5"/>
  <c r="R23" i="5"/>
  <c r="S41" i="5"/>
  <c r="S49" i="5"/>
  <c r="S74" i="5"/>
  <c r="R90" i="5"/>
  <c r="S101" i="2"/>
  <c r="R121" i="2"/>
  <c r="R122" i="2"/>
  <c r="S100" i="2"/>
  <c r="S108" i="2"/>
  <c r="S116" i="2"/>
  <c r="S103" i="2"/>
  <c r="R107" i="2"/>
  <c r="R108" i="2"/>
  <c r="S111" i="2"/>
  <c r="R115" i="2"/>
  <c r="S119" i="2"/>
  <c r="R99" i="2"/>
  <c r="R123" i="2"/>
  <c r="S102" i="2"/>
  <c r="S110" i="2"/>
  <c r="S118" i="2"/>
  <c r="R101" i="2"/>
  <c r="S105" i="2"/>
  <c r="R109" i="2"/>
  <c r="R110" i="2"/>
  <c r="S113" i="2"/>
  <c r="R117" i="2"/>
  <c r="R118" i="2"/>
  <c r="S121" i="2"/>
  <c r="S104" i="2"/>
  <c r="S112" i="2"/>
  <c r="R103" i="2"/>
  <c r="S107" i="2"/>
  <c r="R111" i="2"/>
  <c r="S115" i="2"/>
  <c r="S120" i="2"/>
  <c r="S117" i="2"/>
  <c r="P99" i="2"/>
  <c r="R119" i="2"/>
  <c r="S123" i="2"/>
  <c r="S106" i="2"/>
  <c r="S114" i="2"/>
  <c r="S110" i="3"/>
  <c r="S100" i="3"/>
  <c r="R106" i="3"/>
  <c r="S112" i="3"/>
  <c r="S124" i="3"/>
  <c r="S125" i="3"/>
  <c r="S102" i="3"/>
  <c r="R108" i="3"/>
  <c r="S114" i="3"/>
  <c r="N99" i="3"/>
  <c r="R110" i="3"/>
  <c r="Q99" i="3"/>
  <c r="S104" i="3"/>
  <c r="S116" i="3"/>
  <c r="R99" i="3"/>
  <c r="O99" i="3"/>
  <c r="S106" i="3"/>
  <c r="S118" i="3"/>
  <c r="R104" i="3"/>
  <c r="S122" i="3"/>
  <c r="R100" i="3"/>
  <c r="S108" i="3"/>
  <c r="S120" i="3"/>
  <c r="R100" i="2"/>
  <c r="R102" i="2"/>
  <c r="R104" i="2"/>
  <c r="R106" i="2"/>
  <c r="R112" i="2"/>
  <c r="R114" i="2"/>
  <c r="R116" i="2"/>
  <c r="R120" i="2"/>
  <c r="R124" i="2"/>
  <c r="S124" i="2"/>
  <c r="N99" i="2"/>
  <c r="R107" i="3"/>
  <c r="S101" i="3"/>
  <c r="S103" i="3"/>
  <c r="S105" i="3"/>
  <c r="S107" i="3"/>
  <c r="S109" i="3"/>
  <c r="S111" i="3"/>
  <c r="S113" i="3"/>
  <c r="S115" i="3"/>
  <c r="S117" i="3"/>
  <c r="S119" i="3"/>
  <c r="S121" i="3"/>
  <c r="S123" i="3"/>
  <c r="R101" i="3"/>
  <c r="R103" i="3"/>
  <c r="R109" i="3"/>
  <c r="R105" i="3"/>
  <c r="R7" i="4"/>
  <c r="R9" i="4"/>
  <c r="R11" i="4"/>
  <c r="R13" i="4"/>
  <c r="R121" i="4" l="1"/>
  <c r="S122" i="4"/>
  <c r="S106" i="4"/>
  <c r="S100" i="4"/>
  <c r="R102" i="4"/>
  <c r="S101" i="4"/>
  <c r="R106" i="4"/>
  <c r="S101" i="5"/>
  <c r="R124" i="5"/>
  <c r="R117" i="3"/>
  <c r="R103" i="4"/>
  <c r="R101" i="4"/>
  <c r="S118" i="4"/>
  <c r="S107" i="4"/>
  <c r="R126" i="4"/>
  <c r="R116" i="4"/>
  <c r="R115" i="4"/>
  <c r="R105" i="4"/>
  <c r="S109" i="4"/>
  <c r="R110" i="4"/>
  <c r="R33" i="4"/>
  <c r="S33" i="4"/>
  <c r="S110" i="4"/>
  <c r="S126" i="4"/>
  <c r="R99" i="5"/>
  <c r="R118" i="3"/>
  <c r="R112" i="3"/>
  <c r="R122" i="3"/>
  <c r="R121" i="3"/>
  <c r="R120" i="3"/>
  <c r="R114" i="3"/>
  <c r="R125" i="3"/>
  <c r="R111" i="3"/>
  <c r="R123" i="3"/>
  <c r="R116" i="3"/>
  <c r="R124" i="3"/>
  <c r="R119" i="3"/>
  <c r="R108" i="4"/>
  <c r="S116" i="4"/>
  <c r="R117" i="4"/>
  <c r="R99" i="4"/>
  <c r="S123" i="4"/>
  <c r="R123" i="4"/>
  <c r="R107" i="4"/>
  <c r="R104" i="4"/>
  <c r="S120" i="4"/>
  <c r="S114" i="4"/>
  <c r="R109" i="4"/>
  <c r="S108" i="4"/>
  <c r="S113" i="4"/>
  <c r="R113" i="4"/>
  <c r="S125" i="4"/>
  <c r="R120" i="4"/>
  <c r="R118" i="4"/>
  <c r="R119" i="4"/>
  <c r="S121" i="4"/>
  <c r="R122" i="4"/>
  <c r="R111" i="4"/>
  <c r="S115" i="4"/>
  <c r="R125" i="4"/>
  <c r="S111" i="4"/>
  <c r="R114" i="5"/>
  <c r="S100" i="5"/>
  <c r="R101" i="5"/>
  <c r="R116" i="5"/>
  <c r="S105" i="5"/>
  <c r="R104" i="5"/>
  <c r="R113" i="5"/>
  <c r="R105" i="5"/>
  <c r="R106" i="5"/>
  <c r="R107" i="5"/>
  <c r="S110" i="5"/>
  <c r="R115" i="5"/>
  <c r="R108" i="5"/>
  <c r="R121" i="5"/>
  <c r="R102" i="5"/>
  <c r="R120" i="5"/>
  <c r="R100" i="5"/>
  <c r="R125" i="5"/>
  <c r="S102" i="5"/>
  <c r="S106" i="5"/>
  <c r="R117" i="5"/>
  <c r="R109" i="5"/>
  <c r="R111" i="5"/>
  <c r="R118" i="5"/>
  <c r="S107" i="5"/>
  <c r="R122" i="5"/>
  <c r="S103" i="5"/>
  <c r="S112" i="5"/>
  <c r="R123" i="5"/>
  <c r="S104" i="4"/>
  <c r="S119" i="4"/>
  <c r="S102" i="4"/>
  <c r="R124" i="4"/>
  <c r="S124" i="4"/>
  <c r="R112" i="4"/>
  <c r="S117" i="4"/>
  <c r="S103" i="4"/>
  <c r="R114" i="4"/>
  <c r="S112" i="4"/>
  <c r="R112" i="5"/>
  <c r="S108" i="5"/>
  <c r="S111" i="5"/>
  <c r="R103" i="5"/>
  <c r="S109" i="5"/>
  <c r="R110" i="5"/>
  <c r="S104" i="5"/>
  <c r="R119" i="5"/>
  <c r="R113" i="3"/>
  <c r="R115" i="3"/>
  <c r="H28" i="8" l="1"/>
  <c r="K28" i="8" s="1"/>
  <c r="B28" i="8"/>
  <c r="H27" i="8"/>
  <c r="K27" i="8" s="1"/>
  <c r="B27" i="8"/>
  <c r="G27" i="8" s="1"/>
  <c r="H26" i="8"/>
  <c r="K26" i="8" s="1"/>
  <c r="B26" i="8"/>
  <c r="H25" i="8"/>
  <c r="K25" i="8" s="1"/>
  <c r="B25" i="8"/>
  <c r="G25" i="8" s="1"/>
  <c r="H24" i="8"/>
  <c r="K24" i="8" s="1"/>
  <c r="B24" i="8"/>
  <c r="G24" i="8" s="1"/>
  <c r="H23" i="8"/>
  <c r="K23" i="8" s="1"/>
  <c r="B23" i="8"/>
  <c r="G23" i="8" s="1"/>
  <c r="H22" i="8"/>
  <c r="K22" i="8" s="1"/>
  <c r="B22" i="8"/>
  <c r="H21" i="8"/>
  <c r="K21" i="8" s="1"/>
  <c r="B21" i="8"/>
  <c r="G21" i="8" s="1"/>
  <c r="H20" i="8"/>
  <c r="K20" i="8" s="1"/>
  <c r="E20" i="8"/>
  <c r="B20" i="8"/>
  <c r="G20" i="8" s="1"/>
  <c r="H19" i="8"/>
  <c r="K19" i="8" s="1"/>
  <c r="E19" i="8"/>
  <c r="B19" i="8"/>
  <c r="H18" i="8"/>
  <c r="K18" i="8" s="1"/>
  <c r="E18" i="8"/>
  <c r="B18" i="8"/>
  <c r="K17" i="8"/>
  <c r="L17" i="8"/>
  <c r="K16" i="8"/>
  <c r="K15" i="8"/>
  <c r="L15" i="8" s="1"/>
  <c r="K14" i="8"/>
  <c r="K13" i="8"/>
  <c r="K12" i="8"/>
  <c r="L12" i="8"/>
  <c r="K11" i="8"/>
  <c r="L11" i="8"/>
  <c r="K10" i="8"/>
  <c r="A10" i="8"/>
  <c r="A11" i="8" s="1"/>
  <c r="A12" i="8" s="1"/>
  <c r="A13" i="8" s="1"/>
  <c r="A14" i="8" s="1"/>
  <c r="A15" i="8" s="1"/>
  <c r="A16" i="8" s="1"/>
  <c r="A17" i="8" s="1"/>
  <c r="A18" i="8" s="1"/>
  <c r="A19" i="8" s="1"/>
  <c r="A20" i="8" s="1"/>
  <c r="A21" i="8" s="1"/>
  <c r="A22" i="8" s="1"/>
  <c r="A23" i="8" s="1"/>
  <c r="A24" i="8" s="1"/>
  <c r="A25" i="8" s="1"/>
  <c r="A26" i="8" s="1"/>
  <c r="A27" i="8" s="1"/>
  <c r="A28" i="8" s="1"/>
  <c r="K9" i="8"/>
  <c r="G9" i="8"/>
  <c r="G18" i="8" l="1"/>
  <c r="G19" i="8"/>
  <c r="L19" i="8" s="1"/>
  <c r="G22" i="8"/>
  <c r="L22" i="8" s="1"/>
  <c r="G28" i="8"/>
  <c r="L28" i="8" s="1"/>
  <c r="G26" i="8"/>
  <c r="L26" i="8" s="1"/>
  <c r="L20" i="8"/>
  <c r="L24" i="8"/>
  <c r="L10" i="8"/>
  <c r="L18" i="8"/>
  <c r="L9" i="8"/>
  <c r="L14" i="8"/>
  <c r="L13" i="8"/>
  <c r="L23" i="8"/>
  <c r="L27" i="8"/>
  <c r="L16" i="8"/>
  <c r="L21" i="8"/>
  <c r="L25" i="8"/>
</calcChain>
</file>

<file path=xl/sharedStrings.xml><?xml version="1.0" encoding="utf-8"?>
<sst xmlns="http://schemas.openxmlformats.org/spreadsheetml/2006/main" count="870" uniqueCount="386">
  <si>
    <t>Table 34b–U.S. exports of high-fructose corn syrup to all countries, since 1995</t>
  </si>
  <si>
    <t>Year</t>
  </si>
  <si>
    <t>Jan.</t>
  </si>
  <si>
    <t>Feb.</t>
  </si>
  <si>
    <t>Mar.</t>
  </si>
  <si>
    <t>Apr.</t>
  </si>
  <si>
    <t>May</t>
  </si>
  <si>
    <t>Jun.</t>
  </si>
  <si>
    <t>Jul.</t>
  </si>
  <si>
    <t>Aug.</t>
  </si>
  <si>
    <t>Sep.</t>
  </si>
  <si>
    <t>Oct.</t>
  </si>
  <si>
    <t>Nov.</t>
  </si>
  <si>
    <t>Dec.</t>
  </si>
  <si>
    <t xml:space="preserve"> </t>
  </si>
  <si>
    <t>N/A</t>
  </si>
  <si>
    <t>HFCS-55 and above 2/</t>
  </si>
  <si>
    <t>Crystalline fructose 3/</t>
  </si>
  <si>
    <t>Total HFCS and crystalline fructose</t>
  </si>
  <si>
    <t>NA</t>
  </si>
  <si>
    <t>Country</t>
  </si>
  <si>
    <t>CY1989</t>
  </si>
  <si>
    <t>CY1990</t>
  </si>
  <si>
    <t>CY1991</t>
  </si>
  <si>
    <t>CY1992</t>
  </si>
  <si>
    <t>CY1993</t>
  </si>
  <si>
    <t>CY1994</t>
  </si>
  <si>
    <t>CY1995</t>
  </si>
  <si>
    <t>CY1996</t>
  </si>
  <si>
    <t>CY1997</t>
  </si>
  <si>
    <t>CY1998</t>
  </si>
  <si>
    <t>CY1999</t>
  </si>
  <si>
    <t>CY2000</t>
  </si>
  <si>
    <t>CY2001</t>
  </si>
  <si>
    <t>CY2002</t>
  </si>
  <si>
    <t>CY2003</t>
  </si>
  <si>
    <t>CY2004</t>
  </si>
  <si>
    <t>CY2005</t>
  </si>
  <si>
    <t>CY2006</t>
  </si>
  <si>
    <t>CY2007</t>
  </si>
  <si>
    <t>CY2008</t>
  </si>
  <si>
    <t>CY2009</t>
  </si>
  <si>
    <t>CY2010</t>
  </si>
  <si>
    <t>CY2011</t>
  </si>
  <si>
    <t>CY2012</t>
  </si>
  <si>
    <t>CY2013</t>
  </si>
  <si>
    <t>CY2014</t>
  </si>
  <si>
    <t>CY2015</t>
  </si>
  <si>
    <t>CY2016</t>
  </si>
  <si>
    <t>CY2017</t>
  </si>
  <si>
    <t>(0001) WORLD</t>
  </si>
  <si>
    <t>(1220) CANADA</t>
  </si>
  <si>
    <t>(2010) MEXICO</t>
  </si>
  <si>
    <t>(5700) CHINA (MAINLAND)</t>
  </si>
  <si>
    <t>(5081) ISRAEL</t>
  </si>
  <si>
    <t>(4890) TURKEY</t>
  </si>
  <si>
    <t>(5830) TAIWAN</t>
  </si>
  <si>
    <t>(4210) NETHERLANDS</t>
  </si>
  <si>
    <t>(5350) PAKISTAN</t>
  </si>
  <si>
    <t>(4050) FINLAND</t>
  </si>
  <si>
    <t>(5490) THAILAND</t>
  </si>
  <si>
    <t>(4279) FRANCE</t>
  </si>
  <si>
    <t>(5800) SOUTH KOREA</t>
  </si>
  <si>
    <t>(5330) INDIA</t>
  </si>
  <si>
    <t>(4792) SLOVENIA</t>
  </si>
  <si>
    <t>(5040) LEBANON</t>
  </si>
  <si>
    <t>(4280) GERMANY, FED. REPUBLIC</t>
  </si>
  <si>
    <t>(3330) PERU</t>
  </si>
  <si>
    <t>(5600) INDONESIA</t>
  </si>
  <si>
    <t>(4550) POLAND</t>
  </si>
  <si>
    <t>(5520) VIETNAM</t>
  </si>
  <si>
    <t>(5050) IRAQ</t>
  </si>
  <si>
    <t>(4231) BELGIUM</t>
  </si>
  <si>
    <t>(2470) DOMINICAN REPUBLIC</t>
  </si>
  <si>
    <t>(4759) ITALY</t>
  </si>
  <si>
    <t>(3370) CHILE</t>
  </si>
  <si>
    <t>(7290) EGYPT</t>
  </si>
  <si>
    <t>(5880) JAPAN</t>
  </si>
  <si>
    <t>(2720) BARBADOS</t>
  </si>
  <si>
    <t>(4359) SLOVAKIA</t>
  </si>
  <si>
    <t>(5020) SYRIA</t>
  </si>
  <si>
    <t>(7910) REPUBLIC OF SOUTH AFRICA</t>
  </si>
  <si>
    <t>(5590) SINGAPORE</t>
  </si>
  <si>
    <t>(3510) BRAZIL</t>
  </si>
  <si>
    <t>(4330) AUSTRIA</t>
  </si>
  <si>
    <t>(4621) RUSSIA</t>
  </si>
  <si>
    <t>(5110) JORDAN</t>
  </si>
  <si>
    <t>(7230) TUNISIA</t>
  </si>
  <si>
    <t>(4120) UNITED KINGDOM</t>
  </si>
  <si>
    <t>(5820) HONG KONG</t>
  </si>
  <si>
    <t>(4840) GREECE</t>
  </si>
  <si>
    <t>(5200) UNITED ARAB EMIRATES</t>
  </si>
  <si>
    <t>(3570) ARGENTINA</t>
  </si>
  <si>
    <t>(3550) URUGUAY</t>
  </si>
  <si>
    <t>(4710) PORTUGAL</t>
  </si>
  <si>
    <t>(5420) SRI LANKA</t>
  </si>
  <si>
    <t>(2410) JAMAICA</t>
  </si>
  <si>
    <t>(4190) IRELAND</t>
  </si>
  <si>
    <t>(4622) BELARUS</t>
  </si>
  <si>
    <t>(5570) MALAYSIA</t>
  </si>
  <si>
    <t>(3310) ECUADOR</t>
  </si>
  <si>
    <t>(4793) BOSNIA-HERCEGOVINA</t>
  </si>
  <si>
    <t>(5650) PHILIPPINES</t>
  </si>
  <si>
    <t>(5380) BANGLADESH</t>
  </si>
  <si>
    <t>(4351) CZECH REPUBLIC</t>
  </si>
  <si>
    <t>(4700) SPAIN</t>
  </si>
  <si>
    <t>(4910) CYPRUS</t>
  </si>
  <si>
    <t>(4623) UKRAINE</t>
  </si>
  <si>
    <t>(5070) IRAN</t>
  </si>
  <si>
    <t>(2839) MARTINIQUE</t>
  </si>
  <si>
    <t>(0822) TRANSSHIPMENTS</t>
  </si>
  <si>
    <t>(0899) SPECIAL CATEGORY EXPORTS</t>
  </si>
  <si>
    <t>(1010) GREENLAND</t>
  </si>
  <si>
    <t>(1610) ST PIERRE AND MIQUELON</t>
  </si>
  <si>
    <t>(2050) GUATEMALA</t>
  </si>
  <si>
    <t>(2080) BELIZE</t>
  </si>
  <si>
    <t>(2110) EL SALVADOR</t>
  </si>
  <si>
    <t>(2150) HONDURAS</t>
  </si>
  <si>
    <t>(2190) NICARAGUA</t>
  </si>
  <si>
    <t>(2230) COSTA RICA</t>
  </si>
  <si>
    <t>(2250) PANAMA</t>
  </si>
  <si>
    <t>(2320) BERMUDA</t>
  </si>
  <si>
    <t>(2360) BAHAMAS</t>
  </si>
  <si>
    <t>(2390) CUBA</t>
  </si>
  <si>
    <t>(2430) TURKS AND CAICOS ISLANDS</t>
  </si>
  <si>
    <t>(2440) CAYMAN ISLANDS</t>
  </si>
  <si>
    <t>(2450) HAITI</t>
  </si>
  <si>
    <t>(2481) ANGUILLA</t>
  </si>
  <si>
    <t>(2482) BRITISH VIRGIN ISLANDS</t>
  </si>
  <si>
    <t>(2483) ST. KITTS-NEVIS</t>
  </si>
  <si>
    <t>(2484) ANTIGUA &amp; BARBUDA</t>
  </si>
  <si>
    <t>(2485) MONTSERRAT</t>
  </si>
  <si>
    <t>(2486) DOMINICA</t>
  </si>
  <si>
    <t>(2487) ST. LUCIA</t>
  </si>
  <si>
    <t>(2488) ST. VINCENT AND THE GRENADINE</t>
  </si>
  <si>
    <t>(2489) GRENADA</t>
  </si>
  <si>
    <t>(2740) TRINIDAD AND TOBAGO</t>
  </si>
  <si>
    <t>(2771) NETHERLANDS ANTILLES</t>
  </si>
  <si>
    <t>(2774) SINT MAARTEN</t>
  </si>
  <si>
    <t>(2777) CURACAO</t>
  </si>
  <si>
    <t>(2779) ARUBA</t>
  </si>
  <si>
    <t>(2831) GUADELOUPE</t>
  </si>
  <si>
    <t>(3010) COLOMBIA</t>
  </si>
  <si>
    <t>(3070) VENEZUELA</t>
  </si>
  <si>
    <t>(3120) GUYANA</t>
  </si>
  <si>
    <t>(3150) SURINAME</t>
  </si>
  <si>
    <t>(3170) FRENCH GUIANA</t>
  </si>
  <si>
    <t>(3350) BOLIVIA</t>
  </si>
  <si>
    <t>(3530) PARAGUAY</t>
  </si>
  <si>
    <t>(3720) FALKLAND ISLANDS</t>
  </si>
  <si>
    <t>(4000) ICELAND</t>
  </si>
  <si>
    <t>(4010) SWEDEN</t>
  </si>
  <si>
    <t>(4031) SVALBARD AND JAN MAYEN ISLAND</t>
  </si>
  <si>
    <t>(4039) NORWAY</t>
  </si>
  <si>
    <t>(4091) FAROE ISLANDS</t>
  </si>
  <si>
    <t>(4099) DENMARK</t>
  </si>
  <si>
    <t>(4239) LUXEMBOURG</t>
  </si>
  <si>
    <t>(4271) ANDORRA</t>
  </si>
  <si>
    <t>(4272) MONACO</t>
  </si>
  <si>
    <t>(4290) GERMAN DEMOCRATIC REPUBLIC</t>
  </si>
  <si>
    <t>(4350) FORMER CZECHOSLOVAKIA</t>
  </si>
  <si>
    <t>(4370) HUNGARY</t>
  </si>
  <si>
    <t>(4411) LIECHTENSTEIN</t>
  </si>
  <si>
    <t>(4419) SWITZERLAND</t>
  </si>
  <si>
    <t>(4470) ESTONIA</t>
  </si>
  <si>
    <t>(4490) LATVIA</t>
  </si>
  <si>
    <t>(4510) LITHUANIA</t>
  </si>
  <si>
    <t>(4610) FORMER USSR</t>
  </si>
  <si>
    <t>(4631) ARMENIA</t>
  </si>
  <si>
    <t>(4632) AZERBAIJAN</t>
  </si>
  <si>
    <t>(4633) GEORGIA</t>
  </si>
  <si>
    <t>(4634) KAZAKHSTAN</t>
  </si>
  <si>
    <t>(4635) KYRGYZSTAN</t>
  </si>
  <si>
    <t>(4641) MOLDOVA</t>
  </si>
  <si>
    <t>(4642) TAJIKISTAN</t>
  </si>
  <si>
    <t>(4643) TURKMENISTAN</t>
  </si>
  <si>
    <t>(4644) UZBEKISTAN</t>
  </si>
  <si>
    <t>(4720) GIBRALTAR</t>
  </si>
  <si>
    <t>(4730) MALTA AND GOZO</t>
  </si>
  <si>
    <t>(4750) ITALY, INCL. SAN MARINO AND VATICAN CITY</t>
  </si>
  <si>
    <t>(4751) SAN MARINO</t>
  </si>
  <si>
    <t>(4752) VATICAN CITY</t>
  </si>
  <si>
    <t>(4790) FORMER YUGOSLAVIA</t>
  </si>
  <si>
    <t>(4791) CROATIA</t>
  </si>
  <si>
    <t>(4794) MACEDONIA (SKOPJE)</t>
  </si>
  <si>
    <t>(4799) SERBIA AND MONTENEGRO</t>
  </si>
  <si>
    <t xml:space="preserve">(4801) SERBIA                                            </t>
  </si>
  <si>
    <t>(4802) SERBIA</t>
  </si>
  <si>
    <t xml:space="preserve">(4803) KOSOVO                                            </t>
  </si>
  <si>
    <t>(4804) MONTENEGRO</t>
  </si>
  <si>
    <t>(4810) ALBANIA</t>
  </si>
  <si>
    <t>(4850) ROMANIA</t>
  </si>
  <si>
    <t>(4870) BULGARIA</t>
  </si>
  <si>
    <t>(5080) ISRAEL, INCL. GAZA STRIP AND WEST BANK,</t>
  </si>
  <si>
    <t>(5082) GAZA STRIP</t>
  </si>
  <si>
    <t>(5083) WEST BANK</t>
  </si>
  <si>
    <t>(5130) KUWAIT</t>
  </si>
  <si>
    <t>(5160) IRAQ - SAUDI ARABIA NEUTRAL ZONE</t>
  </si>
  <si>
    <t>(5170) SAUDI ARABIA</t>
  </si>
  <si>
    <t>(5180) QATAR</t>
  </si>
  <si>
    <t>(5210) YEMEN (SANA)</t>
  </si>
  <si>
    <t>(5220) YEMEN (ADEN)</t>
  </si>
  <si>
    <t>(5230) OMAN</t>
  </si>
  <si>
    <t>(5250) BAHRAIN</t>
  </si>
  <si>
    <t>(5310) AFGHANISTAN</t>
  </si>
  <si>
    <t>(5360) NEPAL</t>
  </si>
  <si>
    <t>(5460) MYANMAR (BURMA)</t>
  </si>
  <si>
    <t>(5530) LAOS</t>
  </si>
  <si>
    <t>(5550) CAMBODIA</t>
  </si>
  <si>
    <t>(5601) EAST TIMOR</t>
  </si>
  <si>
    <t>(5610) BRUNEI</t>
  </si>
  <si>
    <t>(5660) MACAO (MACAU)</t>
  </si>
  <si>
    <t>(5682) BHUTAN</t>
  </si>
  <si>
    <t>(5683) MALDIVES</t>
  </si>
  <si>
    <t>(5740) MONGOLIA</t>
  </si>
  <si>
    <t>(5790) NORTH KOREA</t>
  </si>
  <si>
    <t>(6020) AUSTRALIA (NO ISLANDS)</t>
  </si>
  <si>
    <t>(6021) AUSTRALIA</t>
  </si>
  <si>
    <t>(6022) NORFOLK ISLAND</t>
  </si>
  <si>
    <t>(6023) COCOS (KEELING) ISLANDS</t>
  </si>
  <si>
    <t>(6024) CHRISTMAS ISLAND(INDIAN OCEAN)</t>
  </si>
  <si>
    <t>(6029) HEARD AND MCDONALD ISLANDS</t>
  </si>
  <si>
    <t>(6040) PAPUA NEW GUINEA</t>
  </si>
  <si>
    <t>(6141) NEW ZEALAND</t>
  </si>
  <si>
    <t>(6142) COOK ISLANDS</t>
  </si>
  <si>
    <t>(6143) TOKELAU ISLANDS</t>
  </si>
  <si>
    <t>(6144) NIUE</t>
  </si>
  <si>
    <t>(6150) WESTERN SAMOA</t>
  </si>
  <si>
    <t>(6223) SOLOMON ISLANDS</t>
  </si>
  <si>
    <t>(6224) VANUATU</t>
  </si>
  <si>
    <t>(6225) PITCAIRN ISLAND</t>
  </si>
  <si>
    <t>(6226) KIRIBATI</t>
  </si>
  <si>
    <t>(6227) TUVALU</t>
  </si>
  <si>
    <t>(6412) NEW CALEDONIA</t>
  </si>
  <si>
    <t>(6413) WALLIS AND FUTUNA</t>
  </si>
  <si>
    <t>(6414) FRENCH POLYNESIA</t>
  </si>
  <si>
    <t>(6810) MARSHALL ISLANDS</t>
  </si>
  <si>
    <t>(6820) MICRONESIA, FEDERATED STATES</t>
  </si>
  <si>
    <t>(6830) PALAU</t>
  </si>
  <si>
    <t>(6862) NAURU</t>
  </si>
  <si>
    <t>(6863) FIJI</t>
  </si>
  <si>
    <t>(6864) TONGA</t>
  </si>
  <si>
    <t>(7140) MOROCCO</t>
  </si>
  <si>
    <t>(7210) ALGERIA</t>
  </si>
  <si>
    <t>(7250) LIBYA</t>
  </si>
  <si>
    <t>(7320) SUDAN</t>
  </si>
  <si>
    <t>(7321) SUDAN</t>
  </si>
  <si>
    <t>(7323) SOUTH SUDAN</t>
  </si>
  <si>
    <t>(7370) WESTERN SAHARA</t>
  </si>
  <si>
    <t>(7380) EQUATORIAL GUINEA</t>
  </si>
  <si>
    <t>(7410) MAURITANIA</t>
  </si>
  <si>
    <t>(7420) CAMEROON</t>
  </si>
  <si>
    <t>(7440) SENEGAL</t>
  </si>
  <si>
    <t>(7450) MALI</t>
  </si>
  <si>
    <t>(7460) GUINEA</t>
  </si>
  <si>
    <t>(7470) SIERRA LEONE</t>
  </si>
  <si>
    <t>(7480) IVORY COAST</t>
  </si>
  <si>
    <t>(7490) GHANA</t>
  </si>
  <si>
    <t>(7500) THE GAMBIA</t>
  </si>
  <si>
    <t>(7510) NIGER</t>
  </si>
  <si>
    <t>(7520) TOGO</t>
  </si>
  <si>
    <t>(7530) NIGERIA</t>
  </si>
  <si>
    <t>(7540) CENTRAL AFRICAN REPUBLIC</t>
  </si>
  <si>
    <t>(7550) GABON</t>
  </si>
  <si>
    <t>(7560) CHAD</t>
  </si>
  <si>
    <t>(7580) ST HELENA</t>
  </si>
  <si>
    <t>(7600) BURKINA FASO</t>
  </si>
  <si>
    <t>(7610) BENIN</t>
  </si>
  <si>
    <t>(7620) ANGOLA</t>
  </si>
  <si>
    <t>(7630) CONGO(BRAZZVILLE)</t>
  </si>
  <si>
    <t>(7642) GUINEA-BISSAU</t>
  </si>
  <si>
    <t>(7643) CAPE VERDE</t>
  </si>
  <si>
    <t>(7644) SAO TOME AND PRINCIPE</t>
  </si>
  <si>
    <t>(7650) LIBERIA</t>
  </si>
  <si>
    <t>(7660) CONGO(KINSHASA)</t>
  </si>
  <si>
    <t>(7670) BURUNDI</t>
  </si>
  <si>
    <t>(7690) RWANDA</t>
  </si>
  <si>
    <t>(7700) SOMALIA</t>
  </si>
  <si>
    <t>(7740) FORMER ETHIOPIA</t>
  </si>
  <si>
    <t>(7741) ERITREA</t>
  </si>
  <si>
    <t>(7749) ETHIOPIA</t>
  </si>
  <si>
    <t>(7770) DJIBOUTI</t>
  </si>
  <si>
    <t>(7780) UGANDA</t>
  </si>
  <si>
    <t>(7790) KENYA</t>
  </si>
  <si>
    <t>(7800) SEYCHELLES</t>
  </si>
  <si>
    <t>(7810) BRITISH INDIAN OCEAN TERRITORY</t>
  </si>
  <si>
    <t>(7830) TANZANIA</t>
  </si>
  <si>
    <t>(7850) MAURITIUS</t>
  </si>
  <si>
    <t>(7870) MOZAMBIQUE</t>
  </si>
  <si>
    <t>(7880) MADAGASCAR (MALAGASY)</t>
  </si>
  <si>
    <t xml:space="preserve">(7881) MAYOTTE                                           </t>
  </si>
  <si>
    <t>(7890) COMOROS</t>
  </si>
  <si>
    <t>(7904) REUNION (ISLAND, FRENCH)</t>
  </si>
  <si>
    <t>(7905) FR SOUTHERN &amp; ANTARCTIC LANDS</t>
  </si>
  <si>
    <t>(7920) NAMIBIA</t>
  </si>
  <si>
    <t>(7930) BOTSWANA</t>
  </si>
  <si>
    <t>(7940) ZAMBIA</t>
  </si>
  <si>
    <t>(7950) SWAZILAND</t>
  </si>
  <si>
    <t>(7960) ZIMBABWE</t>
  </si>
  <si>
    <t>(7970) MALAWI</t>
  </si>
  <si>
    <t>(7990) LESOTHO</t>
  </si>
  <si>
    <t>(8220) UNIDENTIFIED COUNTRY</t>
  </si>
  <si>
    <t>(8500) USED IN SATELLITE LAUNCHING ONLY</t>
  </si>
  <si>
    <t>(8990) UNIDENTIFIED MILITARY</t>
  </si>
  <si>
    <t>(9000) UNITED STATES OF AMERICA</t>
  </si>
  <si>
    <t>(9030) PUERTO RICO</t>
  </si>
  <si>
    <t>(9110) VIRGIN ISLAND OF THE US</t>
  </si>
  <si>
    <t xml:space="preserve">(9350) GUAM                                              </t>
  </si>
  <si>
    <t xml:space="preserve">(9510) AMERICAN SAMOA                                    </t>
  </si>
  <si>
    <t xml:space="preserve">(9610) NORTHERN MARIANA ISLANDS                          </t>
  </si>
  <si>
    <t xml:space="preserve">(9800) US MINOR OUTLYING ISLANDS                         </t>
  </si>
  <si>
    <t>ALL OTHERS</t>
  </si>
  <si>
    <t>(4750) FORMER ITALY</t>
  </si>
  <si>
    <t>(7660) ZAIRE</t>
  </si>
  <si>
    <t>Table 36–U.S. corn refinery exports, since 1980</t>
  </si>
  <si>
    <t>Primary products</t>
  </si>
  <si>
    <t xml:space="preserve"> Byproducts</t>
  </si>
  <si>
    <t>Calendar</t>
  </si>
  <si>
    <t>Total</t>
  </si>
  <si>
    <t>year</t>
  </si>
  <si>
    <t>Glucose</t>
  </si>
  <si>
    <t>Corn</t>
  </si>
  <si>
    <t xml:space="preserve">Corn </t>
  </si>
  <si>
    <t>corn</t>
  </si>
  <si>
    <t xml:space="preserve">corn </t>
  </si>
  <si>
    <t>Crystalline</t>
  </si>
  <si>
    <t>Dextrose</t>
  </si>
  <si>
    <t xml:space="preserve"> Total</t>
  </si>
  <si>
    <t>gluten</t>
  </si>
  <si>
    <t>refinery</t>
  </si>
  <si>
    <t>starch</t>
  </si>
  <si>
    <t>Fructose</t>
  </si>
  <si>
    <t>oil</t>
  </si>
  <si>
    <t>meal</t>
  </si>
  <si>
    <t>exports</t>
  </si>
  <si>
    <t>HFCS = high-fructose corn syrup; N/A = not available.</t>
  </si>
  <si>
    <t>1/ HFCS whose fructose content is 42 percent, Harmonized Tariff Schedule (HTS) number 17024000. Dry conversion factor = 0.71.</t>
  </si>
  <si>
    <t>2/ HFCS whose fructose content is 55 percent to 90 percent, Harmonized Tariff Schedule (HTS) numbers 1702600050 and 1702600060. Dry conversion factor = 0.77.</t>
  </si>
  <si>
    <t>1/ HFCS whose fructose content is 42 percent, Harmonized Tariff Schedule (HTS) numbers 17024001 and 17024099. Dry conversion factor = 0.71.</t>
  </si>
  <si>
    <t>2/ HFCS whose fructose content is 55 percent to 90 percent, Harmonized Tariff Schedule (HTS) numbers 17026000, 17026001, and 17026099. Dry conversion factor = 0.77.</t>
  </si>
  <si>
    <t>Table 34a–U.S. exports of high-fructose corn syrup to Mexico, since 1995</t>
  </si>
  <si>
    <t>Table 35a–Mexican imports of high-fructose corn syrup from the United States, since 1995</t>
  </si>
  <si>
    <t>Table 35b–Mexican imports of high-fructose corn syrup from all countries, since 1995</t>
  </si>
  <si>
    <t>Last updated: 11/15/2018.</t>
  </si>
  <si>
    <t>Corn sweetener trade</t>
  </si>
  <si>
    <t>syrup</t>
  </si>
  <si>
    <t>primary</t>
  </si>
  <si>
    <t>byproducts</t>
  </si>
  <si>
    <t>Contact: Vidalina Abadam at USDA, Economic Research Service.</t>
  </si>
  <si>
    <t xml:space="preserve">CY = calendar year. </t>
  </si>
  <si>
    <t>Note: Starting December 2021, there was a change in the data source from Mexico Ministry of the Economy to the Mexico National Institute of Statistics (INEGI). Due to INEGI's current confidentiality policy, there is significant suppression of trade data including commodity code and partner country code, which affects the reporting of Mexican HFCS imports.</t>
  </si>
  <si>
    <t>feed 1/ 2/</t>
  </si>
  <si>
    <t>3/</t>
  </si>
  <si>
    <t>HFCS</t>
  </si>
  <si>
    <r>
      <t>Throughout 1980</t>
    </r>
    <r>
      <rPr>
        <sz val="8"/>
        <rFont val="Calibri"/>
        <family val="2"/>
      </rPr>
      <t>–</t>
    </r>
    <r>
      <rPr>
        <sz val="8"/>
        <rFont val="Arial"/>
        <family val="2"/>
      </rPr>
      <t>91, corn gluten feed dominates this category.</t>
    </r>
  </si>
  <si>
    <t>HFCS-42 1/</t>
  </si>
  <si>
    <r>
      <t>2/ Definitively includes corn gluten meal, 1980</t>
    </r>
    <r>
      <rPr>
        <sz val="8"/>
        <rFont val="Calibri"/>
        <family val="2"/>
      </rPr>
      <t>–</t>
    </r>
    <r>
      <rPr>
        <sz val="8"/>
        <rFont val="Arial"/>
        <family val="2"/>
      </rPr>
      <t>84; negligible corn oil meal added to corn gluten feed beginning in calendar year 1985.</t>
    </r>
  </si>
  <si>
    <r>
      <t>1/ 1980</t>
    </r>
    <r>
      <rPr>
        <sz val="8"/>
        <rFont val="Calibri"/>
        <family val="2"/>
      </rPr>
      <t>–</t>
    </r>
    <r>
      <rPr>
        <sz val="8"/>
        <rFont val="Arial"/>
        <family val="2"/>
      </rPr>
      <t>84 corn oil meal; corn gluten meal separately reported beginning calendar year 1985.</t>
    </r>
  </si>
  <si>
    <r>
      <t>3/ HFCS included with glucose corn syrup, 1980</t>
    </r>
    <r>
      <rPr>
        <sz val="8"/>
        <rFont val="Calibri"/>
        <family val="2"/>
      </rPr>
      <t>–</t>
    </r>
    <r>
      <rPr>
        <sz val="8"/>
        <rFont val="Arial"/>
        <family val="2"/>
      </rPr>
      <t>81.</t>
    </r>
  </si>
  <si>
    <t>3/ HFCS whose fructose content is 100 percent, Harmonized Tariff Schedule (HTS) number 17025000. Dry conversion factor = 1.00.</t>
  </si>
  <si>
    <t>3/ HFCS whose fructose content is 100 percent, Harmonized Tariff Schedule (HTS) number 17025001. Dry conversion factor = 1.00.</t>
  </si>
  <si>
    <r>
      <t>Table 32–U.S. high-fructose corn syrup exports, by destinations, 1989</t>
    </r>
    <r>
      <rPr>
        <u/>
        <sz val="10"/>
        <color theme="10"/>
        <rFont val="Calibri"/>
        <family val="2"/>
      </rPr>
      <t>–</t>
    </r>
    <r>
      <rPr>
        <u/>
        <sz val="10"/>
        <color theme="10"/>
        <rFont val="Arial"/>
        <family val="2"/>
      </rPr>
      <t>2017, discontinued</t>
    </r>
  </si>
  <si>
    <r>
      <t>Table 33–U.S. high-fructose corn syrup imports, by source, 1989</t>
    </r>
    <r>
      <rPr>
        <u/>
        <sz val="10"/>
        <color theme="10"/>
        <rFont val="Calibri"/>
        <family val="2"/>
      </rPr>
      <t>–</t>
    </r>
    <r>
      <rPr>
        <u/>
        <sz val="10"/>
        <color theme="10"/>
        <rFont val="Arial"/>
        <family val="2"/>
      </rPr>
      <t>2017, discontinued</t>
    </r>
  </si>
  <si>
    <t>1st quarter</t>
  </si>
  <si>
    <t>2nd quarter</t>
  </si>
  <si>
    <t>3rd quarter</t>
  </si>
  <si>
    <t>4th quarter</t>
  </si>
  <si>
    <t>Calendar year</t>
  </si>
  <si>
    <t>Fiscal year</t>
  </si>
  <si>
    <t>Source: USDA, Economic Research Service, based on data from U.S. Department of Commerce, Bureau of the Census.</t>
  </si>
  <si>
    <t>Source: USDA, Economic Research Service, based on data from U.S. Department of Commerce, Bureau of the Census compiled by Trade Data Monitor LLC.</t>
  </si>
  <si>
    <t>Source: USDA, Economic Research Service, based on data from Mexico Ministry of the Economy until November 2021 and Mexico National Institute of Statistics starting December 2021 compiled by Trade Data Monitor LLC.</t>
  </si>
  <si>
    <t>Note: This table reflects annual revisions to the U.S. International Trade in Goods and Services data released by the U.S. Department of Commerce, Bureau of the Census on June 6, 2024.</t>
  </si>
  <si>
    <t>This table reflects annual revisions to the U.S. International Trade in Goods and Services data released by the U.S. Department of Commerce, Bureau of the Census on June 6, 2024.</t>
  </si>
  <si>
    <t>Last updated: 8/19/2024.</t>
  </si>
  <si>
    <t xml:space="preserve">                </t>
  </si>
  <si>
    <t>Table 32–U.S. high-fructose corn syrup exports, by destinations, 1989–2017, discontinued (Metric tons, commercial weight)</t>
  </si>
  <si>
    <t xml:space="preserve">                      </t>
  </si>
  <si>
    <t>Table 33–U.S. high-fructose corn syrup imports, by source, 1989–2017, discontinued (Metric tons, commercial weight)</t>
  </si>
  <si>
    <t>Table 34a–U.S. exports of high-fructose corn syrup to Mexico, since 1995 (Metric tons, dry weight basis)</t>
  </si>
  <si>
    <t>Table 34b–U.S. exports of high-fructose corn syrup to all countries, since 1995 (Metric tons, dry weight basis)</t>
  </si>
  <si>
    <t>Table 35a–Mexican imports of high-fructose corn syrup from the United States, since 1995 (Metric tons, dry weight basis)</t>
  </si>
  <si>
    <t>Table 35b–Mexican imports of high-fructose corn syrup from all countries, since 1995 (Metric tons, dry weight basis)</t>
  </si>
  <si>
    <t>Table 36–U.S. corn refinery exports, by calendar year, since 1980 (Metric tons)</t>
  </si>
  <si>
    <t>Last updated: 1/17/2025.</t>
  </si>
  <si>
    <t>Last updated: 12/17/2024 (the latest data available remains through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</si>
</sst>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1" x14ac:knownFonts="1">
    <font>
      <sz val="11"/>
      <color theme="1"/>
      <name val="Calibri"/>
      <family val="2"/>
      <scheme val="minor"/>
    </font>
    <font>
      <sz val="10"/>
      <name val="Arial"/>
      <family val="2"/>
    </font>
    <font>
      <b/>
      <sz val="10"/>
      <name val="Arial"/>
      <family val="2"/>
    </font>
    <font>
      <sz val="8"/>
      <name val="Arial"/>
      <family val="2"/>
    </font>
    <font>
      <sz val="10"/>
      <color theme="1"/>
      <name val="Arial"/>
      <family val="2"/>
    </font>
    <font>
      <sz val="8"/>
      <color theme="1"/>
      <name val="Arial"/>
      <family val="2"/>
    </font>
    <font>
      <u/>
      <sz val="11"/>
      <color theme="10"/>
      <name val="Calibri"/>
      <family val="2"/>
      <scheme val="minor"/>
    </font>
    <font>
      <u/>
      <sz val="10"/>
      <color theme="10"/>
      <name val="Arial"/>
      <family val="2"/>
    </font>
    <font>
      <sz val="8"/>
      <name val="helvica"/>
    </font>
    <font>
      <sz val="8"/>
      <name val="Calibri"/>
      <family val="2"/>
    </font>
    <font>
      <u/>
      <sz val="10"/>
      <color theme="10"/>
      <name val="Calibri"/>
      <family val="2"/>
    </font>
  </fonts>
  <fills count="2">
    <fill>
      <patternFill patternType="none"/>
    </fill>
    <fill>
      <patternFill patternType="gray125"/>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bottom style="thin">
        <color indexed="8"/>
      </bottom>
      <diagonal/>
    </border>
    <border>
      <left/>
      <right/>
      <top style="thin">
        <color indexed="8"/>
      </top>
      <bottom style="thin">
        <color indexed="8"/>
      </bottom>
      <diagonal/>
    </border>
    <border>
      <left/>
      <right/>
      <top style="thin">
        <color indexed="64"/>
      </top>
      <bottom/>
      <diagonal/>
    </border>
    <border>
      <left/>
      <right/>
      <top/>
      <bottom style="thin">
        <color auto="1"/>
      </bottom>
      <diagonal/>
    </border>
  </borders>
  <cellStyleXfs count="3">
    <xf numFmtId="0" fontId="0" fillId="0" borderId="0"/>
    <xf numFmtId="0" fontId="1" fillId="0" borderId="0"/>
    <xf numFmtId="0" fontId="6" fillId="0" borderId="0" applyNumberFormat="0" applyFill="0" applyBorder="0" applyAlignment="0" applyProtection="0"/>
  </cellStyleXfs>
  <cellXfs count="62">
    <xf numFmtId="0" fontId="0" fillId="0" borderId="0" xfId="0"/>
    <xf numFmtId="0" fontId="2" fillId="0" borderId="0" xfId="1" applyFont="1"/>
    <xf numFmtId="0" fontId="3" fillId="0" borderId="0" xfId="1" applyFont="1"/>
    <xf numFmtId="0" fontId="3" fillId="0" borderId="0" xfId="1" quotePrefix="1" applyFont="1" applyAlignment="1">
      <alignment horizontal="left"/>
    </xf>
    <xf numFmtId="3" fontId="3" fillId="0" borderId="0" xfId="1" applyNumberFormat="1" applyFont="1"/>
    <xf numFmtId="0" fontId="3" fillId="0" borderId="2" xfId="1" applyFont="1" applyBorder="1"/>
    <xf numFmtId="0" fontId="3" fillId="0" borderId="1" xfId="0" quotePrefix="1" applyFont="1" applyBorder="1" applyAlignment="1">
      <alignment horizontal="left"/>
    </xf>
    <xf numFmtId="0" fontId="3" fillId="0" borderId="1" xfId="0" applyFont="1" applyBorder="1"/>
    <xf numFmtId="0" fontId="3" fillId="0" borderId="0" xfId="0" applyFont="1"/>
    <xf numFmtId="0" fontId="3" fillId="0" borderId="2" xfId="0" applyFont="1" applyBorder="1"/>
    <xf numFmtId="0" fontId="3" fillId="0" borderId="0" xfId="0" quotePrefix="1" applyFont="1" applyAlignment="1">
      <alignment horizontal="left"/>
    </xf>
    <xf numFmtId="164" fontId="3" fillId="0" borderId="1" xfId="0" applyNumberFormat="1" applyFont="1" applyBorder="1"/>
    <xf numFmtId="164" fontId="3" fillId="0" borderId="0" xfId="0" applyNumberFormat="1" applyFont="1"/>
    <xf numFmtId="3" fontId="3" fillId="0" borderId="0" xfId="0" applyNumberFormat="1" applyFont="1"/>
    <xf numFmtId="3" fontId="3" fillId="0" borderId="2" xfId="1" applyNumberFormat="1" applyFont="1" applyBorder="1"/>
    <xf numFmtId="3" fontId="3" fillId="0" borderId="0" xfId="1" applyNumberFormat="1" applyFont="1" applyAlignment="1">
      <alignment horizontal="right"/>
    </xf>
    <xf numFmtId="0" fontId="3" fillId="0" borderId="0" xfId="1" applyFont="1" applyAlignment="1">
      <alignment horizontal="right"/>
    </xf>
    <xf numFmtId="0" fontId="5" fillId="0" borderId="0" xfId="1" applyFont="1"/>
    <xf numFmtId="3" fontId="5" fillId="0" borderId="0" xfId="1" applyNumberFormat="1" applyFont="1"/>
    <xf numFmtId="0" fontId="5" fillId="0" borderId="2" xfId="1" applyFont="1" applyBorder="1"/>
    <xf numFmtId="3" fontId="5" fillId="0" borderId="2" xfId="1" applyNumberFormat="1" applyFont="1" applyBorder="1"/>
    <xf numFmtId="0" fontId="3" fillId="0" borderId="2" xfId="0" quotePrefix="1" applyFont="1" applyBorder="1" applyAlignment="1">
      <alignment horizontal="left"/>
    </xf>
    <xf numFmtId="0" fontId="3" fillId="0" borderId="0" xfId="0" applyFont="1" applyAlignment="1">
      <alignment horizontal="right"/>
    </xf>
    <xf numFmtId="164" fontId="3" fillId="0" borderId="0" xfId="0" applyNumberFormat="1" applyFont="1" applyAlignment="1">
      <alignment horizontal="right"/>
    </xf>
    <xf numFmtId="0" fontId="5" fillId="0" borderId="0" xfId="0" applyFont="1"/>
    <xf numFmtId="0" fontId="5" fillId="0" borderId="2" xfId="0" applyFont="1" applyBorder="1"/>
    <xf numFmtId="164" fontId="5" fillId="0" borderId="0" xfId="0" applyNumberFormat="1" applyFont="1"/>
    <xf numFmtId="0" fontId="3" fillId="0" borderId="2" xfId="0" applyFont="1" applyBorder="1" applyAlignment="1">
      <alignment horizontal="center"/>
    </xf>
    <xf numFmtId="164" fontId="3" fillId="0" borderId="2" xfId="0" applyNumberFormat="1" applyFont="1" applyBorder="1" applyAlignment="1">
      <alignment horizontal="center"/>
    </xf>
    <xf numFmtId="164" fontId="3" fillId="0" borderId="0" xfId="0" quotePrefix="1" applyNumberFormat="1" applyFont="1" applyAlignment="1">
      <alignment horizontal="left"/>
    </xf>
    <xf numFmtId="3" fontId="3" fillId="0" borderId="0" xfId="0" applyNumberFormat="1" applyFont="1" applyAlignment="1">
      <alignment horizontal="right"/>
    </xf>
    <xf numFmtId="1" fontId="3" fillId="0" borderId="0" xfId="0" applyNumberFormat="1" applyFont="1"/>
    <xf numFmtId="2" fontId="5" fillId="0" borderId="0" xfId="0" applyNumberFormat="1" applyFont="1"/>
    <xf numFmtId="3" fontId="3" fillId="0" borderId="3" xfId="1" applyNumberFormat="1" applyFont="1" applyBorder="1"/>
    <xf numFmtId="3" fontId="3" fillId="0" borderId="4" xfId="1" applyNumberFormat="1" applyFont="1" applyBorder="1"/>
    <xf numFmtId="3" fontId="3" fillId="0" borderId="4" xfId="1" applyNumberFormat="1" applyFont="1" applyBorder="1" applyAlignment="1">
      <alignment horizontal="left"/>
    </xf>
    <xf numFmtId="0" fontId="3" fillId="0" borderId="0" xfId="1" applyFont="1" applyAlignment="1">
      <alignment horizontal="left"/>
    </xf>
    <xf numFmtId="3" fontId="3" fillId="0" borderId="0" xfId="1" applyNumberFormat="1" applyFont="1" applyAlignment="1">
      <alignment horizontal="center"/>
    </xf>
    <xf numFmtId="0" fontId="3" fillId="0" borderId="0" xfId="1" applyFont="1" applyAlignment="1">
      <alignment horizontal="fill"/>
    </xf>
    <xf numFmtId="3" fontId="3" fillId="0" borderId="0" xfId="1" quotePrefix="1" applyNumberFormat="1" applyFont="1" applyAlignment="1">
      <alignment horizontal="center"/>
    </xf>
    <xf numFmtId="0" fontId="3" fillId="0" borderId="3" xfId="1" applyFont="1" applyBorder="1"/>
    <xf numFmtId="3" fontId="3" fillId="0" borderId="3" xfId="1" applyNumberFormat="1" applyFont="1" applyBorder="1" applyAlignment="1">
      <alignment horizontal="center"/>
    </xf>
    <xf numFmtId="0" fontId="3" fillId="0" borderId="0" xfId="1" applyFont="1" applyAlignment="1">
      <alignment horizontal="center"/>
    </xf>
    <xf numFmtId="3" fontId="3" fillId="0" borderId="0" xfId="1" applyNumberFormat="1" applyFont="1" applyAlignment="1">
      <alignment horizontal="left"/>
    </xf>
    <xf numFmtId="1" fontId="3" fillId="0" borderId="0" xfId="1" applyNumberFormat="1" applyFont="1" applyAlignment="1">
      <alignment horizontal="left"/>
    </xf>
    <xf numFmtId="2" fontId="3" fillId="0" borderId="0" xfId="1" applyNumberFormat="1" applyFont="1"/>
    <xf numFmtId="0" fontId="7" fillId="0" borderId="0" xfId="2" applyFont="1"/>
    <xf numFmtId="0" fontId="7" fillId="0" borderId="0" xfId="2" quotePrefix="1" applyFont="1"/>
    <xf numFmtId="0" fontId="4" fillId="0" borderId="0" xfId="0" applyFont="1"/>
    <xf numFmtId="3" fontId="8" fillId="0" borderId="0" xfId="0" applyNumberFormat="1" applyFont="1"/>
    <xf numFmtId="3" fontId="3" fillId="0" borderId="2" xfId="0" applyNumberFormat="1" applyFont="1" applyBorder="1" applyAlignment="1">
      <alignment horizontal="right"/>
    </xf>
    <xf numFmtId="3" fontId="3" fillId="0" borderId="2" xfId="0" applyNumberFormat="1" applyFont="1" applyBorder="1"/>
    <xf numFmtId="0" fontId="3" fillId="0" borderId="3" xfId="1" quotePrefix="1" applyFont="1" applyBorder="1" applyAlignment="1">
      <alignment horizontal="left"/>
    </xf>
    <xf numFmtId="0" fontId="3" fillId="0" borderId="5" xfId="1" applyFont="1" applyBorder="1"/>
    <xf numFmtId="3" fontId="3" fillId="0" borderId="5" xfId="1" applyNumberFormat="1" applyFont="1" applyBorder="1"/>
    <xf numFmtId="3" fontId="8" fillId="0" borderId="2" xfId="0" applyNumberFormat="1" applyFont="1" applyBorder="1"/>
    <xf numFmtId="3" fontId="8" fillId="0" borderId="2" xfId="0" applyNumberFormat="1" applyFont="1" applyBorder="1" applyAlignment="1">
      <alignment horizontal="right"/>
    </xf>
    <xf numFmtId="3" fontId="5" fillId="0" borderId="0" xfId="0" applyNumberFormat="1" applyFont="1"/>
    <xf numFmtId="0" fontId="3" fillId="0" borderId="1" xfId="0" applyFont="1" applyBorder="1" applyAlignment="1">
      <alignment horizontal="left"/>
    </xf>
    <xf numFmtId="3" fontId="3" fillId="0" borderId="6" xfId="1" applyNumberFormat="1" applyFont="1" applyBorder="1"/>
    <xf numFmtId="0" fontId="3" fillId="0" borderId="6" xfId="1" applyFont="1" applyBorder="1" applyAlignment="1">
      <alignment horizontal="left"/>
    </xf>
    <xf numFmtId="0" fontId="3" fillId="0" borderId="0" xfId="0" quotePrefix="1" applyFont="1"/>
  </cellXfs>
  <cellStyles count="3">
    <cellStyle name="Hyperlink" xfId="2" builtinId="8"/>
    <cellStyle name="Normal" xfId="0" builtinId="0"/>
    <cellStyle name="Normal 2" xfId="1" xr:uid="{7615E742-3D51-4632-AD02-508CF20E2F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C03A0C-479E-47EA-B694-2BA0483376F3}">
  <dimension ref="A1:A12"/>
  <sheetViews>
    <sheetView tabSelected="1" zoomScaleNormal="100" workbookViewId="0"/>
  </sheetViews>
  <sheetFormatPr defaultColWidth="9.140625" defaultRowHeight="12.75" x14ac:dyDescent="0.2"/>
  <cols>
    <col min="1" max="1" width="109.7109375" style="48" bestFit="1" customWidth="1"/>
    <col min="2" max="16384" width="9.140625" style="48"/>
  </cols>
  <sheetData>
    <row r="1" spans="1:1" x14ac:dyDescent="0.2">
      <c r="A1" s="1" t="s">
        <v>344</v>
      </c>
    </row>
    <row r="2" spans="1:1" x14ac:dyDescent="0.2">
      <c r="A2" s="46" t="s">
        <v>361</v>
      </c>
    </row>
    <row r="3" spans="1:1" x14ac:dyDescent="0.2">
      <c r="A3" s="46" t="s">
        <v>362</v>
      </c>
    </row>
    <row r="4" spans="1:1" x14ac:dyDescent="0.2">
      <c r="A4" s="47" t="s">
        <v>340</v>
      </c>
    </row>
    <row r="5" spans="1:1" x14ac:dyDescent="0.2">
      <c r="A5" s="47" t="s">
        <v>0</v>
      </c>
    </row>
    <row r="6" spans="1:1" x14ac:dyDescent="0.2">
      <c r="A6" s="47" t="s">
        <v>341</v>
      </c>
    </row>
    <row r="7" spans="1:1" x14ac:dyDescent="0.2">
      <c r="A7" s="47" t="s">
        <v>342</v>
      </c>
    </row>
    <row r="8" spans="1:1" x14ac:dyDescent="0.2">
      <c r="A8" s="47" t="s">
        <v>314</v>
      </c>
    </row>
    <row r="10" spans="1:1" x14ac:dyDescent="0.2">
      <c r="A10" s="48" t="s">
        <v>384</v>
      </c>
    </row>
    <row r="12" spans="1:1" x14ac:dyDescent="0.2">
      <c r="A12" s="48" t="s">
        <v>348</v>
      </c>
    </row>
  </sheetData>
  <hyperlinks>
    <hyperlink ref="A2" location="Table32!A1" display="Table 32–U.S. high-fructose corn syrup exports, by destinations, 2006 to 2017, discontinued" xr:uid="{56273E55-2606-42C7-9F97-632A56E20B0D}"/>
    <hyperlink ref="A3" location="Table33!A1" display="Table 33–U.S. high-fructose corn syrup imports, by source, 2006 to 2017, discontinued" xr:uid="{5A78D34B-E8F3-4C08-9ECF-56B1A2F61F9A}"/>
    <hyperlink ref="A4" location="Table34a!A1" display="Table 34a–U.S. exports of high-fructose corn syrup to Mexico, since 1995" xr:uid="{DFDB99DD-E894-49F3-8BE4-7EA1ECD69C7C}"/>
    <hyperlink ref="A5" location="Table34b!A1" display="Table 34b–U.S. exports of high-fructose corn syrup to all countries, since 1995" xr:uid="{3461B5BF-9D8D-4F7C-86E7-C930E06A69CF}"/>
    <hyperlink ref="A6" location="Table35a!A1" display="Table 35a–Mexican imports of high-fructose corn syrup from the United States, since 1995" xr:uid="{3885932E-BE68-424E-88C0-CD582ADB5976}"/>
    <hyperlink ref="A7" location="'Table 35b'!A1" display="Table 35b–Mexican imports of high-fructose corn syrup from all countries, since 1995" xr:uid="{472968C6-5862-4D89-8E58-856C6A5D507A}"/>
    <hyperlink ref="A8" location="Table36!A1" display="Table 36–U.S. corn refinery exports, since 1980" xr:uid="{0CF4CE1A-E298-4CF5-8346-411F71FF030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FE713-91B2-4650-A9A1-D788E43ED826}">
  <dimension ref="A1:AD271"/>
  <sheetViews>
    <sheetView zoomScale="90" zoomScaleNormal="90" workbookViewId="0">
      <pane xSplit="1" ySplit="5" topLeftCell="B6" activePane="bottomRight" state="frozen"/>
      <selection pane="topRight" activeCell="B1" sqref="B1"/>
      <selection pane="bottomLeft" activeCell="A4" sqref="A4"/>
      <selection pane="bottomRight"/>
    </sheetView>
  </sheetViews>
  <sheetFormatPr defaultRowHeight="11.25" x14ac:dyDescent="0.2"/>
  <cols>
    <col min="1" max="1" width="19.85546875" style="2" customWidth="1"/>
    <col min="2" max="26" width="14.42578125" style="4" customWidth="1"/>
    <col min="27" max="29" width="14.5703125" style="4" customWidth="1"/>
    <col min="30" max="30" width="14.5703125" style="2" customWidth="1"/>
    <col min="31" max="256" width="9.140625" style="2"/>
    <col min="257" max="257" width="19.85546875" style="2" customWidth="1"/>
    <col min="258" max="274" width="0" style="2" hidden="1" customWidth="1"/>
    <col min="275" max="282" width="14.42578125" style="2" customWidth="1"/>
    <col min="283" max="286" width="14.5703125" style="2" customWidth="1"/>
    <col min="287" max="512" width="9.140625" style="2"/>
    <col min="513" max="513" width="19.85546875" style="2" customWidth="1"/>
    <col min="514" max="530" width="0" style="2" hidden="1" customWidth="1"/>
    <col min="531" max="538" width="14.42578125" style="2" customWidth="1"/>
    <col min="539" max="542" width="14.5703125" style="2" customWidth="1"/>
    <col min="543" max="768" width="9.140625" style="2"/>
    <col min="769" max="769" width="19.85546875" style="2" customWidth="1"/>
    <col min="770" max="786" width="0" style="2" hidden="1" customWidth="1"/>
    <col min="787" max="794" width="14.42578125" style="2" customWidth="1"/>
    <col min="795" max="798" width="14.5703125" style="2" customWidth="1"/>
    <col min="799" max="1024" width="9.140625" style="2"/>
    <col min="1025" max="1025" width="19.85546875" style="2" customWidth="1"/>
    <col min="1026" max="1042" width="0" style="2" hidden="1" customWidth="1"/>
    <col min="1043" max="1050" width="14.42578125" style="2" customWidth="1"/>
    <col min="1051" max="1054" width="14.5703125" style="2" customWidth="1"/>
    <col min="1055" max="1280" width="9.140625" style="2"/>
    <col min="1281" max="1281" width="19.85546875" style="2" customWidth="1"/>
    <col min="1282" max="1298" width="0" style="2" hidden="1" customWidth="1"/>
    <col min="1299" max="1306" width="14.42578125" style="2" customWidth="1"/>
    <col min="1307" max="1310" width="14.5703125" style="2" customWidth="1"/>
    <col min="1311" max="1536" width="9.140625" style="2"/>
    <col min="1537" max="1537" width="19.85546875" style="2" customWidth="1"/>
    <col min="1538" max="1554" width="0" style="2" hidden="1" customWidth="1"/>
    <col min="1555" max="1562" width="14.42578125" style="2" customWidth="1"/>
    <col min="1563" max="1566" width="14.5703125" style="2" customWidth="1"/>
    <col min="1567" max="1792" width="9.140625" style="2"/>
    <col min="1793" max="1793" width="19.85546875" style="2" customWidth="1"/>
    <col min="1794" max="1810" width="0" style="2" hidden="1" customWidth="1"/>
    <col min="1811" max="1818" width="14.42578125" style="2" customWidth="1"/>
    <col min="1819" max="1822" width="14.5703125" style="2" customWidth="1"/>
    <col min="1823" max="2048" width="9.140625" style="2"/>
    <col min="2049" max="2049" width="19.85546875" style="2" customWidth="1"/>
    <col min="2050" max="2066" width="0" style="2" hidden="1" customWidth="1"/>
    <col min="2067" max="2074" width="14.42578125" style="2" customWidth="1"/>
    <col min="2075" max="2078" width="14.5703125" style="2" customWidth="1"/>
    <col min="2079" max="2304" width="9.140625" style="2"/>
    <col min="2305" max="2305" width="19.85546875" style="2" customWidth="1"/>
    <col min="2306" max="2322" width="0" style="2" hidden="1" customWidth="1"/>
    <col min="2323" max="2330" width="14.42578125" style="2" customWidth="1"/>
    <col min="2331" max="2334" width="14.5703125" style="2" customWidth="1"/>
    <col min="2335" max="2560" width="9.140625" style="2"/>
    <col min="2561" max="2561" width="19.85546875" style="2" customWidth="1"/>
    <col min="2562" max="2578" width="0" style="2" hidden="1" customWidth="1"/>
    <col min="2579" max="2586" width="14.42578125" style="2" customWidth="1"/>
    <col min="2587" max="2590" width="14.5703125" style="2" customWidth="1"/>
    <col min="2591" max="2816" width="9.140625" style="2"/>
    <col min="2817" max="2817" width="19.85546875" style="2" customWidth="1"/>
    <col min="2818" max="2834" width="0" style="2" hidden="1" customWidth="1"/>
    <col min="2835" max="2842" width="14.42578125" style="2" customWidth="1"/>
    <col min="2843" max="2846" width="14.5703125" style="2" customWidth="1"/>
    <col min="2847" max="3072" width="9.140625" style="2"/>
    <col min="3073" max="3073" width="19.85546875" style="2" customWidth="1"/>
    <col min="3074" max="3090" width="0" style="2" hidden="1" customWidth="1"/>
    <col min="3091" max="3098" width="14.42578125" style="2" customWidth="1"/>
    <col min="3099" max="3102" width="14.5703125" style="2" customWidth="1"/>
    <col min="3103" max="3328" width="9.140625" style="2"/>
    <col min="3329" max="3329" width="19.85546875" style="2" customWidth="1"/>
    <col min="3330" max="3346" width="0" style="2" hidden="1" customWidth="1"/>
    <col min="3347" max="3354" width="14.42578125" style="2" customWidth="1"/>
    <col min="3355" max="3358" width="14.5703125" style="2" customWidth="1"/>
    <col min="3359" max="3584" width="9.140625" style="2"/>
    <col min="3585" max="3585" width="19.85546875" style="2" customWidth="1"/>
    <col min="3586" max="3602" width="0" style="2" hidden="1" customWidth="1"/>
    <col min="3603" max="3610" width="14.42578125" style="2" customWidth="1"/>
    <col min="3611" max="3614" width="14.5703125" style="2" customWidth="1"/>
    <col min="3615" max="3840" width="9.140625" style="2"/>
    <col min="3841" max="3841" width="19.85546875" style="2" customWidth="1"/>
    <col min="3842" max="3858" width="0" style="2" hidden="1" customWidth="1"/>
    <col min="3859" max="3866" width="14.42578125" style="2" customWidth="1"/>
    <col min="3867" max="3870" width="14.5703125" style="2" customWidth="1"/>
    <col min="3871" max="4096" width="9.140625" style="2"/>
    <col min="4097" max="4097" width="19.85546875" style="2" customWidth="1"/>
    <col min="4098" max="4114" width="0" style="2" hidden="1" customWidth="1"/>
    <col min="4115" max="4122" width="14.42578125" style="2" customWidth="1"/>
    <col min="4123" max="4126" width="14.5703125" style="2" customWidth="1"/>
    <col min="4127" max="4352" width="9.140625" style="2"/>
    <col min="4353" max="4353" width="19.85546875" style="2" customWidth="1"/>
    <col min="4354" max="4370" width="0" style="2" hidden="1" customWidth="1"/>
    <col min="4371" max="4378" width="14.42578125" style="2" customWidth="1"/>
    <col min="4379" max="4382" width="14.5703125" style="2" customWidth="1"/>
    <col min="4383" max="4608" width="9.140625" style="2"/>
    <col min="4609" max="4609" width="19.85546875" style="2" customWidth="1"/>
    <col min="4610" max="4626" width="0" style="2" hidden="1" customWidth="1"/>
    <col min="4627" max="4634" width="14.42578125" style="2" customWidth="1"/>
    <col min="4635" max="4638" width="14.5703125" style="2" customWidth="1"/>
    <col min="4639" max="4864" width="9.140625" style="2"/>
    <col min="4865" max="4865" width="19.85546875" style="2" customWidth="1"/>
    <col min="4866" max="4882" width="0" style="2" hidden="1" customWidth="1"/>
    <col min="4883" max="4890" width="14.42578125" style="2" customWidth="1"/>
    <col min="4891" max="4894" width="14.5703125" style="2" customWidth="1"/>
    <col min="4895" max="5120" width="9.140625" style="2"/>
    <col min="5121" max="5121" width="19.85546875" style="2" customWidth="1"/>
    <col min="5122" max="5138" width="0" style="2" hidden="1" customWidth="1"/>
    <col min="5139" max="5146" width="14.42578125" style="2" customWidth="1"/>
    <col min="5147" max="5150" width="14.5703125" style="2" customWidth="1"/>
    <col min="5151" max="5376" width="9.140625" style="2"/>
    <col min="5377" max="5377" width="19.85546875" style="2" customWidth="1"/>
    <col min="5378" max="5394" width="0" style="2" hidden="1" customWidth="1"/>
    <col min="5395" max="5402" width="14.42578125" style="2" customWidth="1"/>
    <col min="5403" max="5406" width="14.5703125" style="2" customWidth="1"/>
    <col min="5407" max="5632" width="9.140625" style="2"/>
    <col min="5633" max="5633" width="19.85546875" style="2" customWidth="1"/>
    <col min="5634" max="5650" width="0" style="2" hidden="1" customWidth="1"/>
    <col min="5651" max="5658" width="14.42578125" style="2" customWidth="1"/>
    <col min="5659" max="5662" width="14.5703125" style="2" customWidth="1"/>
    <col min="5663" max="5888" width="9.140625" style="2"/>
    <col min="5889" max="5889" width="19.85546875" style="2" customWidth="1"/>
    <col min="5890" max="5906" width="0" style="2" hidden="1" customWidth="1"/>
    <col min="5907" max="5914" width="14.42578125" style="2" customWidth="1"/>
    <col min="5915" max="5918" width="14.5703125" style="2" customWidth="1"/>
    <col min="5919" max="6144" width="9.140625" style="2"/>
    <col min="6145" max="6145" width="19.85546875" style="2" customWidth="1"/>
    <col min="6146" max="6162" width="0" style="2" hidden="1" customWidth="1"/>
    <col min="6163" max="6170" width="14.42578125" style="2" customWidth="1"/>
    <col min="6171" max="6174" width="14.5703125" style="2" customWidth="1"/>
    <col min="6175" max="6400" width="9.140625" style="2"/>
    <col min="6401" max="6401" width="19.85546875" style="2" customWidth="1"/>
    <col min="6402" max="6418" width="0" style="2" hidden="1" customWidth="1"/>
    <col min="6419" max="6426" width="14.42578125" style="2" customWidth="1"/>
    <col min="6427" max="6430" width="14.5703125" style="2" customWidth="1"/>
    <col min="6431" max="6656" width="9.140625" style="2"/>
    <col min="6657" max="6657" width="19.85546875" style="2" customWidth="1"/>
    <col min="6658" max="6674" width="0" style="2" hidden="1" customWidth="1"/>
    <col min="6675" max="6682" width="14.42578125" style="2" customWidth="1"/>
    <col min="6683" max="6686" width="14.5703125" style="2" customWidth="1"/>
    <col min="6687" max="6912" width="9.140625" style="2"/>
    <col min="6913" max="6913" width="19.85546875" style="2" customWidth="1"/>
    <col min="6914" max="6930" width="0" style="2" hidden="1" customWidth="1"/>
    <col min="6931" max="6938" width="14.42578125" style="2" customWidth="1"/>
    <col min="6939" max="6942" width="14.5703125" style="2" customWidth="1"/>
    <col min="6943" max="7168" width="9.140625" style="2"/>
    <col min="7169" max="7169" width="19.85546875" style="2" customWidth="1"/>
    <col min="7170" max="7186" width="0" style="2" hidden="1" customWidth="1"/>
    <col min="7187" max="7194" width="14.42578125" style="2" customWidth="1"/>
    <col min="7195" max="7198" width="14.5703125" style="2" customWidth="1"/>
    <col min="7199" max="7424" width="9.140625" style="2"/>
    <col min="7425" max="7425" width="19.85546875" style="2" customWidth="1"/>
    <col min="7426" max="7442" width="0" style="2" hidden="1" customWidth="1"/>
    <col min="7443" max="7450" width="14.42578125" style="2" customWidth="1"/>
    <col min="7451" max="7454" width="14.5703125" style="2" customWidth="1"/>
    <col min="7455" max="7680" width="9.140625" style="2"/>
    <col min="7681" max="7681" width="19.85546875" style="2" customWidth="1"/>
    <col min="7682" max="7698" width="0" style="2" hidden="1" customWidth="1"/>
    <col min="7699" max="7706" width="14.42578125" style="2" customWidth="1"/>
    <col min="7707" max="7710" width="14.5703125" style="2" customWidth="1"/>
    <col min="7711" max="7936" width="9.140625" style="2"/>
    <col min="7937" max="7937" width="19.85546875" style="2" customWidth="1"/>
    <col min="7938" max="7954" width="0" style="2" hidden="1" customWidth="1"/>
    <col min="7955" max="7962" width="14.42578125" style="2" customWidth="1"/>
    <col min="7963" max="7966" width="14.5703125" style="2" customWidth="1"/>
    <col min="7967" max="8192" width="9.140625" style="2"/>
    <col min="8193" max="8193" width="19.85546875" style="2" customWidth="1"/>
    <col min="8194" max="8210" width="0" style="2" hidden="1" customWidth="1"/>
    <col min="8211" max="8218" width="14.42578125" style="2" customWidth="1"/>
    <col min="8219" max="8222" width="14.5703125" style="2" customWidth="1"/>
    <col min="8223" max="8448" width="9.140625" style="2"/>
    <col min="8449" max="8449" width="19.85546875" style="2" customWidth="1"/>
    <col min="8450" max="8466" width="0" style="2" hidden="1" customWidth="1"/>
    <col min="8467" max="8474" width="14.42578125" style="2" customWidth="1"/>
    <col min="8475" max="8478" width="14.5703125" style="2" customWidth="1"/>
    <col min="8479" max="8704" width="9.140625" style="2"/>
    <col min="8705" max="8705" width="19.85546875" style="2" customWidth="1"/>
    <col min="8706" max="8722" width="0" style="2" hidden="1" customWidth="1"/>
    <col min="8723" max="8730" width="14.42578125" style="2" customWidth="1"/>
    <col min="8731" max="8734" width="14.5703125" style="2" customWidth="1"/>
    <col min="8735" max="8960" width="9.140625" style="2"/>
    <col min="8961" max="8961" width="19.85546875" style="2" customWidth="1"/>
    <col min="8962" max="8978" width="0" style="2" hidden="1" customWidth="1"/>
    <col min="8979" max="8986" width="14.42578125" style="2" customWidth="1"/>
    <col min="8987" max="8990" width="14.5703125" style="2" customWidth="1"/>
    <col min="8991" max="9216" width="9.140625" style="2"/>
    <col min="9217" max="9217" width="19.85546875" style="2" customWidth="1"/>
    <col min="9218" max="9234" width="0" style="2" hidden="1" customWidth="1"/>
    <col min="9235" max="9242" width="14.42578125" style="2" customWidth="1"/>
    <col min="9243" max="9246" width="14.5703125" style="2" customWidth="1"/>
    <col min="9247" max="9472" width="9.140625" style="2"/>
    <col min="9473" max="9473" width="19.85546875" style="2" customWidth="1"/>
    <col min="9474" max="9490" width="0" style="2" hidden="1" customWidth="1"/>
    <col min="9491" max="9498" width="14.42578125" style="2" customWidth="1"/>
    <col min="9499" max="9502" width="14.5703125" style="2" customWidth="1"/>
    <col min="9503" max="9728" width="9.140625" style="2"/>
    <col min="9729" max="9729" width="19.85546875" style="2" customWidth="1"/>
    <col min="9730" max="9746" width="0" style="2" hidden="1" customWidth="1"/>
    <col min="9747" max="9754" width="14.42578125" style="2" customWidth="1"/>
    <col min="9755" max="9758" width="14.5703125" style="2" customWidth="1"/>
    <col min="9759" max="9984" width="9.140625" style="2"/>
    <col min="9985" max="9985" width="19.85546875" style="2" customWidth="1"/>
    <col min="9986" max="10002" width="0" style="2" hidden="1" customWidth="1"/>
    <col min="10003" max="10010" width="14.42578125" style="2" customWidth="1"/>
    <col min="10011" max="10014" width="14.5703125" style="2" customWidth="1"/>
    <col min="10015" max="10240" width="9.140625" style="2"/>
    <col min="10241" max="10241" width="19.85546875" style="2" customWidth="1"/>
    <col min="10242" max="10258" width="0" style="2" hidden="1" customWidth="1"/>
    <col min="10259" max="10266" width="14.42578125" style="2" customWidth="1"/>
    <col min="10267" max="10270" width="14.5703125" style="2" customWidth="1"/>
    <col min="10271" max="10496" width="9.140625" style="2"/>
    <col min="10497" max="10497" width="19.85546875" style="2" customWidth="1"/>
    <col min="10498" max="10514" width="0" style="2" hidden="1" customWidth="1"/>
    <col min="10515" max="10522" width="14.42578125" style="2" customWidth="1"/>
    <col min="10523" max="10526" width="14.5703125" style="2" customWidth="1"/>
    <col min="10527" max="10752" width="9.140625" style="2"/>
    <col min="10753" max="10753" width="19.85546875" style="2" customWidth="1"/>
    <col min="10754" max="10770" width="0" style="2" hidden="1" customWidth="1"/>
    <col min="10771" max="10778" width="14.42578125" style="2" customWidth="1"/>
    <col min="10779" max="10782" width="14.5703125" style="2" customWidth="1"/>
    <col min="10783" max="11008" width="9.140625" style="2"/>
    <col min="11009" max="11009" width="19.85546875" style="2" customWidth="1"/>
    <col min="11010" max="11026" width="0" style="2" hidden="1" customWidth="1"/>
    <col min="11027" max="11034" width="14.42578125" style="2" customWidth="1"/>
    <col min="11035" max="11038" width="14.5703125" style="2" customWidth="1"/>
    <col min="11039" max="11264" width="9.140625" style="2"/>
    <col min="11265" max="11265" width="19.85546875" style="2" customWidth="1"/>
    <col min="11266" max="11282" width="0" style="2" hidden="1" customWidth="1"/>
    <col min="11283" max="11290" width="14.42578125" style="2" customWidth="1"/>
    <col min="11291" max="11294" width="14.5703125" style="2" customWidth="1"/>
    <col min="11295" max="11520" width="9.140625" style="2"/>
    <col min="11521" max="11521" width="19.85546875" style="2" customWidth="1"/>
    <col min="11522" max="11538" width="0" style="2" hidden="1" customWidth="1"/>
    <col min="11539" max="11546" width="14.42578125" style="2" customWidth="1"/>
    <col min="11547" max="11550" width="14.5703125" style="2" customWidth="1"/>
    <col min="11551" max="11776" width="9.140625" style="2"/>
    <col min="11777" max="11777" width="19.85546875" style="2" customWidth="1"/>
    <col min="11778" max="11794" width="0" style="2" hidden="1" customWidth="1"/>
    <col min="11795" max="11802" width="14.42578125" style="2" customWidth="1"/>
    <col min="11803" max="11806" width="14.5703125" style="2" customWidth="1"/>
    <col min="11807" max="12032" width="9.140625" style="2"/>
    <col min="12033" max="12033" width="19.85546875" style="2" customWidth="1"/>
    <col min="12034" max="12050" width="0" style="2" hidden="1" customWidth="1"/>
    <col min="12051" max="12058" width="14.42578125" style="2" customWidth="1"/>
    <col min="12059" max="12062" width="14.5703125" style="2" customWidth="1"/>
    <col min="12063" max="12288" width="9.140625" style="2"/>
    <col min="12289" max="12289" width="19.85546875" style="2" customWidth="1"/>
    <col min="12290" max="12306" width="0" style="2" hidden="1" customWidth="1"/>
    <col min="12307" max="12314" width="14.42578125" style="2" customWidth="1"/>
    <col min="12315" max="12318" width="14.5703125" style="2" customWidth="1"/>
    <col min="12319" max="12544" width="9.140625" style="2"/>
    <col min="12545" max="12545" width="19.85546875" style="2" customWidth="1"/>
    <col min="12546" max="12562" width="0" style="2" hidden="1" customWidth="1"/>
    <col min="12563" max="12570" width="14.42578125" style="2" customWidth="1"/>
    <col min="12571" max="12574" width="14.5703125" style="2" customWidth="1"/>
    <col min="12575" max="12800" width="9.140625" style="2"/>
    <col min="12801" max="12801" width="19.85546875" style="2" customWidth="1"/>
    <col min="12802" max="12818" width="0" style="2" hidden="1" customWidth="1"/>
    <col min="12819" max="12826" width="14.42578125" style="2" customWidth="1"/>
    <col min="12827" max="12830" width="14.5703125" style="2" customWidth="1"/>
    <col min="12831" max="13056" width="9.140625" style="2"/>
    <col min="13057" max="13057" width="19.85546875" style="2" customWidth="1"/>
    <col min="13058" max="13074" width="0" style="2" hidden="1" customWidth="1"/>
    <col min="13075" max="13082" width="14.42578125" style="2" customWidth="1"/>
    <col min="13083" max="13086" width="14.5703125" style="2" customWidth="1"/>
    <col min="13087" max="13312" width="9.140625" style="2"/>
    <col min="13313" max="13313" width="19.85546875" style="2" customWidth="1"/>
    <col min="13314" max="13330" width="0" style="2" hidden="1" customWidth="1"/>
    <col min="13331" max="13338" width="14.42578125" style="2" customWidth="1"/>
    <col min="13339" max="13342" width="14.5703125" style="2" customWidth="1"/>
    <col min="13343" max="13568" width="9.140625" style="2"/>
    <col min="13569" max="13569" width="19.85546875" style="2" customWidth="1"/>
    <col min="13570" max="13586" width="0" style="2" hidden="1" customWidth="1"/>
    <col min="13587" max="13594" width="14.42578125" style="2" customWidth="1"/>
    <col min="13595" max="13598" width="14.5703125" style="2" customWidth="1"/>
    <col min="13599" max="13824" width="9.140625" style="2"/>
    <col min="13825" max="13825" width="19.85546875" style="2" customWidth="1"/>
    <col min="13826" max="13842" width="0" style="2" hidden="1" customWidth="1"/>
    <col min="13843" max="13850" width="14.42578125" style="2" customWidth="1"/>
    <col min="13851" max="13854" width="14.5703125" style="2" customWidth="1"/>
    <col min="13855" max="14080" width="9.140625" style="2"/>
    <col min="14081" max="14081" width="19.85546875" style="2" customWidth="1"/>
    <col min="14082" max="14098" width="0" style="2" hidden="1" customWidth="1"/>
    <col min="14099" max="14106" width="14.42578125" style="2" customWidth="1"/>
    <col min="14107" max="14110" width="14.5703125" style="2" customWidth="1"/>
    <col min="14111" max="14336" width="9.140625" style="2"/>
    <col min="14337" max="14337" width="19.85546875" style="2" customWidth="1"/>
    <col min="14338" max="14354" width="0" style="2" hidden="1" customWidth="1"/>
    <col min="14355" max="14362" width="14.42578125" style="2" customWidth="1"/>
    <col min="14363" max="14366" width="14.5703125" style="2" customWidth="1"/>
    <col min="14367" max="14592" width="9.140625" style="2"/>
    <col min="14593" max="14593" width="19.85546875" style="2" customWidth="1"/>
    <col min="14594" max="14610" width="0" style="2" hidden="1" customWidth="1"/>
    <col min="14611" max="14618" width="14.42578125" style="2" customWidth="1"/>
    <col min="14619" max="14622" width="14.5703125" style="2" customWidth="1"/>
    <col min="14623" max="14848" width="9.140625" style="2"/>
    <col min="14849" max="14849" width="19.85546875" style="2" customWidth="1"/>
    <col min="14850" max="14866" width="0" style="2" hidden="1" customWidth="1"/>
    <col min="14867" max="14874" width="14.42578125" style="2" customWidth="1"/>
    <col min="14875" max="14878" width="14.5703125" style="2" customWidth="1"/>
    <col min="14879" max="15104" width="9.140625" style="2"/>
    <col min="15105" max="15105" width="19.85546875" style="2" customWidth="1"/>
    <col min="15106" max="15122" width="0" style="2" hidden="1" customWidth="1"/>
    <col min="15123" max="15130" width="14.42578125" style="2" customWidth="1"/>
    <col min="15131" max="15134" width="14.5703125" style="2" customWidth="1"/>
    <col min="15135" max="15360" width="9.140625" style="2"/>
    <col min="15361" max="15361" width="19.85546875" style="2" customWidth="1"/>
    <col min="15362" max="15378" width="0" style="2" hidden="1" customWidth="1"/>
    <col min="15379" max="15386" width="14.42578125" style="2" customWidth="1"/>
    <col min="15387" max="15390" width="14.5703125" style="2" customWidth="1"/>
    <col min="15391" max="15616" width="9.140625" style="2"/>
    <col min="15617" max="15617" width="19.85546875" style="2" customWidth="1"/>
    <col min="15618" max="15634" width="0" style="2" hidden="1" customWidth="1"/>
    <col min="15635" max="15642" width="14.42578125" style="2" customWidth="1"/>
    <col min="15643" max="15646" width="14.5703125" style="2" customWidth="1"/>
    <col min="15647" max="15872" width="9.140625" style="2"/>
    <col min="15873" max="15873" width="19.85546875" style="2" customWidth="1"/>
    <col min="15874" max="15890" width="0" style="2" hidden="1" customWidth="1"/>
    <col min="15891" max="15898" width="14.42578125" style="2" customWidth="1"/>
    <col min="15899" max="15902" width="14.5703125" style="2" customWidth="1"/>
    <col min="15903" max="16128" width="9.140625" style="2"/>
    <col min="16129" max="16129" width="19.85546875" style="2" customWidth="1"/>
    <col min="16130" max="16146" width="0" style="2" hidden="1" customWidth="1"/>
    <col min="16147" max="16154" width="14.42578125" style="2" customWidth="1"/>
    <col min="16155" max="16158" width="14.5703125" style="2" customWidth="1"/>
    <col min="16159" max="16384" width="9.140625" style="2"/>
  </cols>
  <sheetData>
    <row r="1" spans="1:30" x14ac:dyDescent="0.2">
      <c r="A1" s="5" t="s">
        <v>376</v>
      </c>
    </row>
    <row r="2" spans="1:30" x14ac:dyDescent="0.2">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3"/>
    </row>
    <row r="3" spans="1:30" x14ac:dyDescent="0.2">
      <c r="U3" s="36" t="s">
        <v>375</v>
      </c>
    </row>
    <row r="5" spans="1:30" x14ac:dyDescent="0.2">
      <c r="A5" s="2" t="s">
        <v>20</v>
      </c>
      <c r="B5" s="15" t="s">
        <v>21</v>
      </c>
      <c r="C5" s="15" t="s">
        <v>22</v>
      </c>
      <c r="D5" s="15" t="s">
        <v>23</v>
      </c>
      <c r="E5" s="15" t="s">
        <v>24</v>
      </c>
      <c r="F5" s="15" t="s">
        <v>25</v>
      </c>
      <c r="G5" s="15" t="s">
        <v>26</v>
      </c>
      <c r="H5" s="15" t="s">
        <v>27</v>
      </c>
      <c r="I5" s="15" t="s">
        <v>28</v>
      </c>
      <c r="J5" s="15" t="s">
        <v>29</v>
      </c>
      <c r="K5" s="15" t="s">
        <v>30</v>
      </c>
      <c r="L5" s="15" t="s">
        <v>31</v>
      </c>
      <c r="M5" s="15" t="s">
        <v>32</v>
      </c>
      <c r="N5" s="15" t="s">
        <v>33</v>
      </c>
      <c r="O5" s="15" t="s">
        <v>34</v>
      </c>
      <c r="P5" s="15" t="s">
        <v>35</v>
      </c>
      <c r="Q5" s="15" t="s">
        <v>36</v>
      </c>
      <c r="R5" s="15" t="s">
        <v>37</v>
      </c>
      <c r="S5" s="15" t="s">
        <v>38</v>
      </c>
      <c r="T5" s="15" t="s">
        <v>39</v>
      </c>
      <c r="U5" s="15" t="s">
        <v>40</v>
      </c>
      <c r="V5" s="15" t="s">
        <v>41</v>
      </c>
      <c r="W5" s="15" t="s">
        <v>42</v>
      </c>
      <c r="X5" s="15" t="s">
        <v>43</v>
      </c>
      <c r="Y5" s="15" t="s">
        <v>44</v>
      </c>
      <c r="Z5" s="15" t="s">
        <v>45</v>
      </c>
      <c r="AA5" s="15" t="s">
        <v>46</v>
      </c>
      <c r="AB5" s="15" t="s">
        <v>47</v>
      </c>
      <c r="AC5" s="15" t="s">
        <v>48</v>
      </c>
      <c r="AD5" s="16" t="s">
        <v>49</v>
      </c>
    </row>
    <row r="6" spans="1:30" x14ac:dyDescent="0.2">
      <c r="A6" s="17" t="s">
        <v>50</v>
      </c>
      <c r="B6" s="18">
        <v>87900.922999999995</v>
      </c>
      <c r="C6" s="18">
        <v>125549.391</v>
      </c>
      <c r="D6" s="18">
        <v>149535.42800000001</v>
      </c>
      <c r="E6" s="18">
        <v>114639.51</v>
      </c>
      <c r="F6" s="18">
        <v>128432.659</v>
      </c>
      <c r="G6" s="18">
        <v>140971.71799999999</v>
      </c>
      <c r="H6" s="18">
        <v>119651.295</v>
      </c>
      <c r="I6" s="18">
        <v>255959.386</v>
      </c>
      <c r="J6" s="18">
        <v>313907.87900000002</v>
      </c>
      <c r="K6" s="18">
        <v>444870.97100000002</v>
      </c>
      <c r="L6" s="18">
        <v>396765.72100000002</v>
      </c>
      <c r="M6" s="18">
        <v>365657.07799999998</v>
      </c>
      <c r="N6" s="18">
        <v>264084.45500000002</v>
      </c>
      <c r="O6" s="18">
        <v>160531.764</v>
      </c>
      <c r="P6" s="18">
        <v>175615.003</v>
      </c>
      <c r="Q6" s="18">
        <v>172934.258</v>
      </c>
      <c r="R6" s="18">
        <v>339600.85700000002</v>
      </c>
      <c r="S6" s="18">
        <v>560024.51199999999</v>
      </c>
      <c r="T6" s="18">
        <v>741149.54799999995</v>
      </c>
      <c r="U6" s="18">
        <v>793684.51399999997</v>
      </c>
      <c r="V6" s="18">
        <v>791069.87899999996</v>
      </c>
      <c r="W6" s="18">
        <v>1597233.915</v>
      </c>
      <c r="X6" s="18">
        <v>1652156.4950000001</v>
      </c>
      <c r="Y6" s="18">
        <v>1902565.523</v>
      </c>
      <c r="Z6" s="18">
        <v>1489857.345</v>
      </c>
      <c r="AA6" s="18">
        <v>1480109.7590000001</v>
      </c>
      <c r="AB6" s="18">
        <v>1404213.267</v>
      </c>
      <c r="AC6" s="18">
        <v>1448464.5220000001</v>
      </c>
      <c r="AD6" s="18">
        <v>1474902.8910000001</v>
      </c>
    </row>
    <row r="7" spans="1:30" x14ac:dyDescent="0.2">
      <c r="A7" s="17" t="s">
        <v>52</v>
      </c>
      <c r="B7" s="18">
        <v>662.56299999999999</v>
      </c>
      <c r="C7" s="18">
        <v>8199.2999999999993</v>
      </c>
      <c r="D7" s="18">
        <v>13111.913</v>
      </c>
      <c r="E7" s="18">
        <v>30494.669000000002</v>
      </c>
      <c r="F7" s="18">
        <v>49798.851999999999</v>
      </c>
      <c r="G7" s="18">
        <v>92854.097999999998</v>
      </c>
      <c r="H7" s="18">
        <v>60722.080000000002</v>
      </c>
      <c r="I7" s="18">
        <v>184035.05900000001</v>
      </c>
      <c r="J7" s="18">
        <v>194254.61300000001</v>
      </c>
      <c r="K7" s="18">
        <v>218428.73699999999</v>
      </c>
      <c r="L7" s="18">
        <v>224855.353</v>
      </c>
      <c r="M7" s="18">
        <v>201288.902</v>
      </c>
      <c r="N7" s="18">
        <v>122723.329</v>
      </c>
      <c r="O7" s="18">
        <v>9772.8680000000004</v>
      </c>
      <c r="P7" s="18">
        <v>8113.2190000000001</v>
      </c>
      <c r="Q7" s="18">
        <v>11787.486000000001</v>
      </c>
      <c r="R7" s="18">
        <v>124935.485</v>
      </c>
      <c r="S7" s="18">
        <v>293274.57199999999</v>
      </c>
      <c r="T7" s="18">
        <v>422430.69699999999</v>
      </c>
      <c r="U7" s="18">
        <v>552030.16500000004</v>
      </c>
      <c r="V7" s="18">
        <v>550389.33600000001</v>
      </c>
      <c r="W7" s="18">
        <v>1256776.22</v>
      </c>
      <c r="X7" s="18">
        <v>1247081.0049999999</v>
      </c>
      <c r="Y7" s="18">
        <v>1514255.213</v>
      </c>
      <c r="Z7" s="18">
        <v>1156532.531</v>
      </c>
      <c r="AA7" s="18">
        <v>1085187.9369999999</v>
      </c>
      <c r="AB7" s="18">
        <v>1104498.94</v>
      </c>
      <c r="AC7" s="18">
        <v>1168328.463</v>
      </c>
      <c r="AD7" s="18">
        <v>1235103.57</v>
      </c>
    </row>
    <row r="8" spans="1:30" x14ac:dyDescent="0.2">
      <c r="A8" s="17" t="s">
        <v>51</v>
      </c>
      <c r="B8" s="18">
        <v>23337.566999999999</v>
      </c>
      <c r="C8" s="18">
        <v>61014.288</v>
      </c>
      <c r="D8" s="18">
        <v>115565.735</v>
      </c>
      <c r="E8" s="18">
        <v>62368.256000000001</v>
      </c>
      <c r="F8" s="18">
        <v>53477.087</v>
      </c>
      <c r="G8" s="18">
        <v>21848.179</v>
      </c>
      <c r="H8" s="18">
        <v>27585.262999999999</v>
      </c>
      <c r="I8" s="18">
        <v>27778.375</v>
      </c>
      <c r="J8" s="18">
        <v>70762.748000000007</v>
      </c>
      <c r="K8" s="18">
        <v>171006.86499999999</v>
      </c>
      <c r="L8" s="18">
        <v>105696.689</v>
      </c>
      <c r="M8" s="18">
        <v>97172.697</v>
      </c>
      <c r="N8" s="18">
        <v>85232.354000000007</v>
      </c>
      <c r="O8" s="18">
        <v>97291.270999999993</v>
      </c>
      <c r="P8" s="18">
        <v>99890.585000000006</v>
      </c>
      <c r="Q8" s="18">
        <v>99985.817999999999</v>
      </c>
      <c r="R8" s="18">
        <v>143536.89199999999</v>
      </c>
      <c r="S8" s="18">
        <v>189773.90400000001</v>
      </c>
      <c r="T8" s="18">
        <v>207489.601</v>
      </c>
      <c r="U8" s="18">
        <v>134754.98699999999</v>
      </c>
      <c r="V8" s="18">
        <v>169389.14799999999</v>
      </c>
      <c r="W8" s="18">
        <v>194564.49100000001</v>
      </c>
      <c r="X8" s="18">
        <v>207330.652</v>
      </c>
      <c r="Y8" s="18">
        <v>209669.16699999999</v>
      </c>
      <c r="Z8" s="18">
        <v>152891.02100000001</v>
      </c>
      <c r="AA8" s="18">
        <v>166050.38099999999</v>
      </c>
      <c r="AB8" s="18">
        <v>174033.28</v>
      </c>
      <c r="AC8" s="18">
        <v>188458.19099999999</v>
      </c>
      <c r="AD8" s="18">
        <v>154677.46299999999</v>
      </c>
    </row>
    <row r="9" spans="1:30" x14ac:dyDescent="0.2">
      <c r="A9" s="17" t="s">
        <v>102</v>
      </c>
      <c r="B9" s="18">
        <v>15.459</v>
      </c>
      <c r="C9" s="18">
        <v>11.547000000000001</v>
      </c>
      <c r="D9" s="18">
        <v>0</v>
      </c>
      <c r="E9" s="18">
        <v>17.812999999999999</v>
      </c>
      <c r="F9" s="18">
        <v>0</v>
      </c>
      <c r="G9" s="18">
        <v>77.745999999999995</v>
      </c>
      <c r="H9" s="18">
        <v>673.976</v>
      </c>
      <c r="I9" s="18">
        <v>368.714</v>
      </c>
      <c r="J9" s="18">
        <v>144.15799999999999</v>
      </c>
      <c r="K9" s="18">
        <v>117.995</v>
      </c>
      <c r="L9" s="18">
        <v>112.111</v>
      </c>
      <c r="M9" s="18">
        <v>452.42500000000001</v>
      </c>
      <c r="N9" s="18">
        <v>803.67399999999998</v>
      </c>
      <c r="O9" s="18">
        <v>603.98900000000003</v>
      </c>
      <c r="P9" s="18">
        <v>952.54600000000005</v>
      </c>
      <c r="Q9" s="18">
        <v>1087.1500000000001</v>
      </c>
      <c r="R9" s="18">
        <v>568.673</v>
      </c>
      <c r="S9" s="18">
        <v>721.37300000000005</v>
      </c>
      <c r="T9" s="18">
        <v>808.10799999999995</v>
      </c>
      <c r="U9" s="18">
        <v>3858.7179999999998</v>
      </c>
      <c r="V9" s="18">
        <v>1629.6880000000001</v>
      </c>
      <c r="W9" s="18">
        <v>63672.321000000004</v>
      </c>
      <c r="X9" s="18">
        <v>90911.73</v>
      </c>
      <c r="Y9" s="18">
        <v>12605.074000000001</v>
      </c>
      <c r="Z9" s="18">
        <v>19344.222000000002</v>
      </c>
      <c r="AA9" s="18">
        <v>84871.323999999993</v>
      </c>
      <c r="AB9" s="18">
        <v>14728.98</v>
      </c>
      <c r="AC9" s="18">
        <v>1707.836</v>
      </c>
      <c r="AD9" s="18">
        <v>1341.0609999999999</v>
      </c>
    </row>
    <row r="10" spans="1:30" x14ac:dyDescent="0.2">
      <c r="A10" s="17" t="s">
        <v>77</v>
      </c>
      <c r="B10" s="18">
        <v>1398.0160000000001</v>
      </c>
      <c r="C10" s="18">
        <v>3712.9450000000002</v>
      </c>
      <c r="D10" s="18">
        <v>6926.5630000000001</v>
      </c>
      <c r="E10" s="18">
        <v>6819.9549999999999</v>
      </c>
      <c r="F10" s="18">
        <v>4843.6049999999996</v>
      </c>
      <c r="G10" s="18">
        <v>8382.2240000000002</v>
      </c>
      <c r="H10" s="18">
        <v>10651.058999999999</v>
      </c>
      <c r="I10" s="18">
        <v>15364.241</v>
      </c>
      <c r="J10" s="18">
        <v>18483.842000000001</v>
      </c>
      <c r="K10" s="18">
        <v>28312.624</v>
      </c>
      <c r="L10" s="18">
        <v>15600.88</v>
      </c>
      <c r="M10" s="18">
        <v>29981.635999999999</v>
      </c>
      <c r="N10" s="18">
        <v>27696.575000000001</v>
      </c>
      <c r="O10" s="18">
        <v>24163.41</v>
      </c>
      <c r="P10" s="18">
        <v>30062.427</v>
      </c>
      <c r="Q10" s="18">
        <v>28265.964</v>
      </c>
      <c r="R10" s="18">
        <v>33188.696000000004</v>
      </c>
      <c r="S10" s="18">
        <v>23676.474999999999</v>
      </c>
      <c r="T10" s="18">
        <v>22575.623</v>
      </c>
      <c r="U10" s="18">
        <v>15739.132</v>
      </c>
      <c r="V10" s="18">
        <v>11846.54</v>
      </c>
      <c r="W10" s="18">
        <v>15963.565000000001</v>
      </c>
      <c r="X10" s="18">
        <v>19747.623</v>
      </c>
      <c r="Y10" s="18">
        <v>22540.892</v>
      </c>
      <c r="Z10" s="18">
        <v>22711.331999999999</v>
      </c>
      <c r="AA10" s="18">
        <v>25573.435000000001</v>
      </c>
      <c r="AB10" s="18">
        <v>28806.629000000001</v>
      </c>
      <c r="AC10" s="18">
        <v>21655.84</v>
      </c>
      <c r="AD10" s="18">
        <v>15711.397999999999</v>
      </c>
    </row>
    <row r="11" spans="1:30" x14ac:dyDescent="0.2">
      <c r="A11" s="17" t="s">
        <v>68</v>
      </c>
      <c r="B11" s="18">
        <v>0</v>
      </c>
      <c r="C11" s="18">
        <v>16.140999999999998</v>
      </c>
      <c r="D11" s="18">
        <v>9.0719999999999992</v>
      </c>
      <c r="E11" s="18">
        <v>24.616</v>
      </c>
      <c r="F11" s="18">
        <v>3.0529999999999999</v>
      </c>
      <c r="G11" s="18">
        <v>0.22</v>
      </c>
      <c r="H11" s="18">
        <v>124.705</v>
      </c>
      <c r="I11" s="18">
        <v>106.52</v>
      </c>
      <c r="J11" s="18">
        <v>36.655999999999999</v>
      </c>
      <c r="K11" s="18">
        <v>17.655999999999999</v>
      </c>
      <c r="L11" s="18">
        <v>105.696</v>
      </c>
      <c r="M11" s="18">
        <v>18.741</v>
      </c>
      <c r="N11" s="18">
        <v>71.2</v>
      </c>
      <c r="O11" s="18">
        <v>18.23</v>
      </c>
      <c r="P11" s="18">
        <v>107.759</v>
      </c>
      <c r="Q11" s="18">
        <v>331.64100000000002</v>
      </c>
      <c r="R11" s="18">
        <v>613.745</v>
      </c>
      <c r="S11" s="18">
        <v>849.995</v>
      </c>
      <c r="T11" s="18">
        <v>643.57799999999997</v>
      </c>
      <c r="U11" s="18">
        <v>250.36</v>
      </c>
      <c r="V11" s="18">
        <v>570.79600000000005</v>
      </c>
      <c r="W11" s="18">
        <v>209.35499999999999</v>
      </c>
      <c r="X11" s="18">
        <v>6684.799</v>
      </c>
      <c r="Y11" s="18">
        <v>25174.702000000001</v>
      </c>
      <c r="Z11" s="18">
        <v>30819.135999999999</v>
      </c>
      <c r="AA11" s="18">
        <v>41827.199999999997</v>
      </c>
      <c r="AB11" s="18">
        <v>11394.99</v>
      </c>
      <c r="AC11" s="18">
        <v>5887.0609999999997</v>
      </c>
      <c r="AD11" s="18">
        <v>3433.848</v>
      </c>
    </row>
    <row r="12" spans="1:30" x14ac:dyDescent="0.2">
      <c r="A12" s="17" t="s">
        <v>70</v>
      </c>
      <c r="B12" s="18">
        <v>0</v>
      </c>
      <c r="C12" s="18">
        <v>0</v>
      </c>
      <c r="D12" s="18">
        <v>0</v>
      </c>
      <c r="E12" s="18">
        <v>0</v>
      </c>
      <c r="F12" s="18">
        <v>0</v>
      </c>
      <c r="G12" s="18">
        <v>0</v>
      </c>
      <c r="H12" s="18">
        <v>0</v>
      </c>
      <c r="I12" s="18">
        <v>0</v>
      </c>
      <c r="J12" s="18">
        <v>0</v>
      </c>
      <c r="K12" s="18">
        <v>0</v>
      </c>
      <c r="L12" s="18">
        <v>0</v>
      </c>
      <c r="M12" s="18">
        <v>0</v>
      </c>
      <c r="N12" s="18">
        <v>0</v>
      </c>
      <c r="O12" s="18">
        <v>342.94400000000002</v>
      </c>
      <c r="P12" s="18">
        <v>57</v>
      </c>
      <c r="Q12" s="18">
        <v>5.1029999999999998</v>
      </c>
      <c r="R12" s="18">
        <v>26.071999999999999</v>
      </c>
      <c r="S12" s="18">
        <v>958.30600000000004</v>
      </c>
      <c r="T12" s="18">
        <v>5674.7950000000001</v>
      </c>
      <c r="U12" s="18">
        <v>5534.26</v>
      </c>
      <c r="V12" s="18">
        <v>3686.154</v>
      </c>
      <c r="W12" s="18">
        <v>16974.848999999998</v>
      </c>
      <c r="X12" s="18">
        <v>19968.223999999998</v>
      </c>
      <c r="Y12" s="18">
        <v>28105.611000000001</v>
      </c>
      <c r="Z12" s="18">
        <v>7971.942</v>
      </c>
      <c r="AA12" s="18">
        <v>2138.9349999999999</v>
      </c>
      <c r="AB12" s="18">
        <v>3068.7080000000001</v>
      </c>
      <c r="AC12" s="18">
        <v>2228.0430000000001</v>
      </c>
      <c r="AD12" s="18">
        <v>829.60299999999995</v>
      </c>
    </row>
    <row r="13" spans="1:30" x14ac:dyDescent="0.2">
      <c r="A13" s="17" t="s">
        <v>83</v>
      </c>
      <c r="B13" s="18">
        <v>84.414000000000001</v>
      </c>
      <c r="C13" s="18">
        <v>85.251999999999995</v>
      </c>
      <c r="D13" s="18">
        <v>167.089</v>
      </c>
      <c r="E13" s="18">
        <v>84.673000000000002</v>
      </c>
      <c r="F13" s="18">
        <v>127.88200000000001</v>
      </c>
      <c r="G13" s="18">
        <v>533.58299999999997</v>
      </c>
      <c r="H13" s="18">
        <v>1363.1869999999999</v>
      </c>
      <c r="I13" s="18">
        <v>488.94499999999999</v>
      </c>
      <c r="J13" s="18">
        <v>532.48900000000003</v>
      </c>
      <c r="K13" s="18">
        <v>457.79399999999998</v>
      </c>
      <c r="L13" s="18">
        <v>197.54300000000001</v>
      </c>
      <c r="M13" s="18">
        <v>656.21900000000005</v>
      </c>
      <c r="N13" s="18">
        <v>531.09199999999998</v>
      </c>
      <c r="O13" s="18">
        <v>775.75900000000001</v>
      </c>
      <c r="P13" s="18">
        <v>808.84900000000005</v>
      </c>
      <c r="Q13" s="18">
        <v>1083.7560000000001</v>
      </c>
      <c r="R13" s="18">
        <v>808.375</v>
      </c>
      <c r="S13" s="18">
        <v>1369.4780000000001</v>
      </c>
      <c r="T13" s="18">
        <v>2796.5189999999998</v>
      </c>
      <c r="U13" s="18">
        <v>3712.5250000000001</v>
      </c>
      <c r="V13" s="18">
        <v>2647.3760000000002</v>
      </c>
      <c r="W13" s="18">
        <v>2989.2330000000002</v>
      </c>
      <c r="X13" s="18">
        <v>5876.7759999999998</v>
      </c>
      <c r="Y13" s="18">
        <v>8040.6940000000004</v>
      </c>
      <c r="Z13" s="18">
        <v>9030.5869999999995</v>
      </c>
      <c r="AA13" s="18">
        <v>11119.223</v>
      </c>
      <c r="AB13" s="18">
        <v>7140.9629999999997</v>
      </c>
      <c r="AC13" s="18">
        <v>2378.2469999999998</v>
      </c>
      <c r="AD13" s="18">
        <v>4032.261</v>
      </c>
    </row>
    <row r="14" spans="1:30" x14ac:dyDescent="0.2">
      <c r="A14" s="17" t="s">
        <v>62</v>
      </c>
      <c r="B14" s="18">
        <v>40.420999999999999</v>
      </c>
      <c r="C14" s="18">
        <v>152.089</v>
      </c>
      <c r="D14" s="18">
        <v>467.96699999999998</v>
      </c>
      <c r="E14" s="18">
        <v>49.966999999999999</v>
      </c>
      <c r="F14" s="18">
        <v>1294.8140000000001</v>
      </c>
      <c r="G14" s="18">
        <v>772.04300000000001</v>
      </c>
      <c r="H14" s="18">
        <v>1857.5730000000001</v>
      </c>
      <c r="I14" s="18">
        <v>2413.8980000000001</v>
      </c>
      <c r="J14" s="18">
        <v>2960.7910000000002</v>
      </c>
      <c r="K14" s="18">
        <v>1660.421</v>
      </c>
      <c r="L14" s="18">
        <v>2450.4479999999999</v>
      </c>
      <c r="M14" s="18">
        <v>2295.002</v>
      </c>
      <c r="N14" s="18">
        <v>3521.3870000000002</v>
      </c>
      <c r="O14" s="18">
        <v>2739.3890000000001</v>
      </c>
      <c r="P14" s="18">
        <v>2356.7489999999998</v>
      </c>
      <c r="Q14" s="18">
        <v>2191.3519999999999</v>
      </c>
      <c r="R14" s="18">
        <v>3073.8739999999998</v>
      </c>
      <c r="S14" s="18">
        <v>5354.8050000000003</v>
      </c>
      <c r="T14" s="18">
        <v>9167.9480000000003</v>
      </c>
      <c r="U14" s="18">
        <v>5739.5680000000002</v>
      </c>
      <c r="V14" s="18">
        <v>2411.4389999999999</v>
      </c>
      <c r="W14" s="18">
        <v>4836.3819999999996</v>
      </c>
      <c r="X14" s="18">
        <v>4861.375</v>
      </c>
      <c r="Y14" s="18">
        <v>6308.3739999999998</v>
      </c>
      <c r="Z14" s="18">
        <v>7760.0969999999998</v>
      </c>
      <c r="AA14" s="18">
        <v>6893.067</v>
      </c>
      <c r="AB14" s="18">
        <v>7270.3360000000002</v>
      </c>
      <c r="AC14" s="18">
        <v>5568.451</v>
      </c>
      <c r="AD14" s="18">
        <v>3589.4969999999998</v>
      </c>
    </row>
    <row r="15" spans="1:30" x14ac:dyDescent="0.2">
      <c r="A15" s="17" t="s">
        <v>57</v>
      </c>
      <c r="B15" s="18">
        <v>328.15300000000002</v>
      </c>
      <c r="C15" s="18">
        <v>0</v>
      </c>
      <c r="D15" s="18">
        <v>126.087</v>
      </c>
      <c r="E15" s="18">
        <v>0.52200000000000002</v>
      </c>
      <c r="F15" s="18">
        <v>0</v>
      </c>
      <c r="G15" s="18">
        <v>3.7519999999999998</v>
      </c>
      <c r="H15" s="18">
        <v>142.19499999999999</v>
      </c>
      <c r="I15" s="18">
        <v>1282.1020000000001</v>
      </c>
      <c r="J15" s="18">
        <v>41.353000000000002</v>
      </c>
      <c r="K15" s="18">
        <v>132.22900000000001</v>
      </c>
      <c r="L15" s="18">
        <v>22.747</v>
      </c>
      <c r="M15" s="18">
        <v>20.399999999999999</v>
      </c>
      <c r="N15" s="18">
        <v>12.728999999999999</v>
      </c>
      <c r="O15" s="18">
        <v>90.545000000000002</v>
      </c>
      <c r="P15" s="18">
        <v>78.55</v>
      </c>
      <c r="Q15" s="18">
        <v>337.86900000000003</v>
      </c>
      <c r="R15" s="18">
        <v>673.30100000000004</v>
      </c>
      <c r="S15" s="18">
        <v>684.86599999999999</v>
      </c>
      <c r="T15" s="18">
        <v>1405.1469999999999</v>
      </c>
      <c r="U15" s="18">
        <v>461.529</v>
      </c>
      <c r="V15" s="18">
        <v>461.952</v>
      </c>
      <c r="W15" s="18">
        <v>310.54700000000003</v>
      </c>
      <c r="X15" s="18">
        <v>2239.6469999999999</v>
      </c>
      <c r="Y15" s="18">
        <v>5968.9539999999997</v>
      </c>
      <c r="Z15" s="18">
        <v>6366.2160000000003</v>
      </c>
      <c r="AA15" s="18">
        <v>7109.8289999999997</v>
      </c>
      <c r="AB15" s="18">
        <v>7968.0879999999997</v>
      </c>
      <c r="AC15" s="18">
        <v>8563.4519999999993</v>
      </c>
      <c r="AD15" s="18">
        <v>9212.7540000000008</v>
      </c>
    </row>
    <row r="16" spans="1:30" x14ac:dyDescent="0.2">
      <c r="A16" s="17" t="s">
        <v>56</v>
      </c>
      <c r="B16" s="18">
        <v>550.46500000000003</v>
      </c>
      <c r="C16" s="18">
        <v>160.73099999999999</v>
      </c>
      <c r="D16" s="18">
        <v>1572.6759999999999</v>
      </c>
      <c r="E16" s="18">
        <v>1501.453</v>
      </c>
      <c r="F16" s="18">
        <v>1558.778</v>
      </c>
      <c r="G16" s="18">
        <v>3148.998</v>
      </c>
      <c r="H16" s="18">
        <v>3553.058</v>
      </c>
      <c r="I16" s="18">
        <v>1686.2629999999999</v>
      </c>
      <c r="J16" s="18">
        <v>1654.5039999999999</v>
      </c>
      <c r="K16" s="18">
        <v>687.05600000000004</v>
      </c>
      <c r="L16" s="18">
        <v>983.12199999999996</v>
      </c>
      <c r="M16" s="18">
        <v>521.76199999999994</v>
      </c>
      <c r="N16" s="18">
        <v>554.87400000000002</v>
      </c>
      <c r="O16" s="18">
        <v>736.77300000000002</v>
      </c>
      <c r="P16" s="18">
        <v>1164.808</v>
      </c>
      <c r="Q16" s="18">
        <v>718.27700000000004</v>
      </c>
      <c r="R16" s="18">
        <v>680.49599999999998</v>
      </c>
      <c r="S16" s="18">
        <v>560.60400000000004</v>
      </c>
      <c r="T16" s="18">
        <v>926.15800000000002</v>
      </c>
      <c r="U16" s="18">
        <v>627.78700000000003</v>
      </c>
      <c r="V16" s="18">
        <v>438.86200000000002</v>
      </c>
      <c r="W16" s="18">
        <v>1401.134</v>
      </c>
      <c r="X16" s="18">
        <v>1538.5709999999999</v>
      </c>
      <c r="Y16" s="18">
        <v>7045.1049999999996</v>
      </c>
      <c r="Z16" s="18">
        <v>8241.5</v>
      </c>
      <c r="AA16" s="18">
        <v>7136.25</v>
      </c>
      <c r="AB16" s="18">
        <v>5167.7309999999998</v>
      </c>
      <c r="AC16" s="18">
        <v>7052.9219999999996</v>
      </c>
      <c r="AD16" s="18">
        <v>3655.4490000000001</v>
      </c>
    </row>
    <row r="17" spans="1:30" x14ac:dyDescent="0.2">
      <c r="A17" s="17" t="s">
        <v>60</v>
      </c>
      <c r="B17" s="18">
        <v>0</v>
      </c>
      <c r="C17" s="18">
        <v>0</v>
      </c>
      <c r="D17" s="18">
        <v>15.103999999999999</v>
      </c>
      <c r="E17" s="18">
        <v>46.012999999999998</v>
      </c>
      <c r="F17" s="18">
        <v>19.576000000000001</v>
      </c>
      <c r="G17" s="18">
        <v>0</v>
      </c>
      <c r="H17" s="18">
        <v>132.971</v>
      </c>
      <c r="I17" s="18">
        <v>17.111000000000001</v>
      </c>
      <c r="J17" s="18">
        <v>349.197</v>
      </c>
      <c r="K17" s="18">
        <v>333.964</v>
      </c>
      <c r="L17" s="18">
        <v>401.63299999999998</v>
      </c>
      <c r="M17" s="18">
        <v>304.84899999999999</v>
      </c>
      <c r="N17" s="18">
        <v>193.005</v>
      </c>
      <c r="O17" s="18">
        <v>742.15300000000002</v>
      </c>
      <c r="P17" s="18">
        <v>784.91499999999996</v>
      </c>
      <c r="Q17" s="18">
        <v>880.68799999999999</v>
      </c>
      <c r="R17" s="18">
        <v>826.572</v>
      </c>
      <c r="S17" s="18">
        <v>1140.4839999999999</v>
      </c>
      <c r="T17" s="18">
        <v>1313.8140000000001</v>
      </c>
      <c r="U17" s="18">
        <v>1796.991</v>
      </c>
      <c r="V17" s="18">
        <v>1343.539</v>
      </c>
      <c r="W17" s="18">
        <v>2845.2489999999998</v>
      </c>
      <c r="X17" s="18">
        <v>1187.693</v>
      </c>
      <c r="Y17" s="18">
        <v>6817.5159999999996</v>
      </c>
      <c r="Z17" s="18">
        <v>11822.869000000001</v>
      </c>
      <c r="AA17" s="18">
        <v>7146.8159999999998</v>
      </c>
      <c r="AB17" s="18">
        <v>4863.5649999999996</v>
      </c>
      <c r="AC17" s="18">
        <v>2689.5309999999999</v>
      </c>
      <c r="AD17" s="18">
        <v>301.5</v>
      </c>
    </row>
    <row r="18" spans="1:30" hidden="1" x14ac:dyDescent="0.2">
      <c r="A18" s="17" t="s">
        <v>99</v>
      </c>
      <c r="B18" s="18">
        <v>0</v>
      </c>
      <c r="C18" s="18">
        <v>16.783000000000001</v>
      </c>
      <c r="D18" s="18">
        <v>0</v>
      </c>
      <c r="E18" s="18">
        <v>12.374000000000001</v>
      </c>
      <c r="F18" s="18">
        <v>18.553000000000001</v>
      </c>
      <c r="G18" s="18">
        <v>2.3809999999999998</v>
      </c>
      <c r="H18" s="18">
        <v>78.061999999999998</v>
      </c>
      <c r="I18" s="18">
        <v>5.577</v>
      </c>
      <c r="J18" s="18">
        <v>336.92</v>
      </c>
      <c r="K18" s="18">
        <v>723.54499999999996</v>
      </c>
      <c r="L18" s="18">
        <v>1455.498</v>
      </c>
      <c r="M18" s="18">
        <v>617.03300000000002</v>
      </c>
      <c r="N18" s="18">
        <v>792.60699999999997</v>
      </c>
      <c r="O18" s="18">
        <v>949.96299999999997</v>
      </c>
      <c r="P18" s="18">
        <v>1028.068</v>
      </c>
      <c r="Q18" s="18">
        <v>1191.6310000000001</v>
      </c>
      <c r="R18" s="18">
        <v>1439.395</v>
      </c>
      <c r="S18" s="18">
        <v>2163.4279999999999</v>
      </c>
      <c r="T18" s="18">
        <v>1632.38</v>
      </c>
      <c r="U18" s="18">
        <v>2820.3780000000002</v>
      </c>
      <c r="V18" s="18">
        <v>2081.1509999999998</v>
      </c>
      <c r="W18" s="18">
        <v>1925.1759999999999</v>
      </c>
      <c r="X18" s="18">
        <v>2857.9549999999999</v>
      </c>
      <c r="Y18" s="18">
        <v>7457.4359999999997</v>
      </c>
      <c r="Z18" s="18">
        <v>6083.2219999999998</v>
      </c>
      <c r="AA18" s="18">
        <v>4202.9319999999998</v>
      </c>
      <c r="AB18" s="18">
        <v>4755.8230000000003</v>
      </c>
      <c r="AC18" s="18">
        <v>2903.0030000000002</v>
      </c>
      <c r="AD18" s="18">
        <v>2297.8270000000002</v>
      </c>
    </row>
    <row r="19" spans="1:30" hidden="1" x14ac:dyDescent="0.2">
      <c r="A19" s="17" t="s">
        <v>143</v>
      </c>
      <c r="B19" s="18">
        <v>13.198</v>
      </c>
      <c r="C19" s="18">
        <v>28.091999999999999</v>
      </c>
      <c r="D19" s="18">
        <v>124.989</v>
      </c>
      <c r="E19" s="18">
        <v>75.828000000000003</v>
      </c>
      <c r="F19" s="18">
        <v>18.655999999999999</v>
      </c>
      <c r="G19" s="18">
        <v>127.184</v>
      </c>
      <c r="H19" s="18">
        <v>165.751</v>
      </c>
      <c r="I19" s="18">
        <v>53.07</v>
      </c>
      <c r="J19" s="18">
        <v>273.84300000000002</v>
      </c>
      <c r="K19" s="18">
        <v>242.518</v>
      </c>
      <c r="L19" s="18">
        <v>47.573</v>
      </c>
      <c r="M19" s="18">
        <v>352.71699999999998</v>
      </c>
      <c r="N19" s="18">
        <v>469.49700000000001</v>
      </c>
      <c r="O19" s="18">
        <v>426.267</v>
      </c>
      <c r="P19" s="18">
        <v>352.13900000000001</v>
      </c>
      <c r="Q19" s="18">
        <v>431.69299999999998</v>
      </c>
      <c r="R19" s="18">
        <v>222.41300000000001</v>
      </c>
      <c r="S19" s="18">
        <v>1532.3820000000001</v>
      </c>
      <c r="T19" s="18">
        <v>741.65499999999997</v>
      </c>
      <c r="U19" s="18">
        <v>1478.057</v>
      </c>
      <c r="V19" s="18">
        <v>1787.048</v>
      </c>
      <c r="W19" s="18">
        <v>1128.461</v>
      </c>
      <c r="X19" s="18">
        <v>4627.9750000000004</v>
      </c>
      <c r="Y19" s="18">
        <v>10819.200999999999</v>
      </c>
      <c r="Z19" s="18">
        <v>10646.737999999999</v>
      </c>
      <c r="AA19" s="18">
        <v>2288.7460000000001</v>
      </c>
      <c r="AB19" s="18">
        <v>201.661</v>
      </c>
      <c r="AC19" s="18">
        <v>626.95000000000005</v>
      </c>
      <c r="AD19" s="18">
        <v>146.946</v>
      </c>
    </row>
    <row r="20" spans="1:30" hidden="1" x14ac:dyDescent="0.2">
      <c r="A20" s="17" t="s">
        <v>96</v>
      </c>
      <c r="B20" s="18">
        <v>364.108</v>
      </c>
      <c r="C20" s="18">
        <v>227.625</v>
      </c>
      <c r="D20" s="18">
        <v>27.948</v>
      </c>
      <c r="E20" s="18">
        <v>0</v>
      </c>
      <c r="F20" s="18">
        <v>8.1910000000000007</v>
      </c>
      <c r="G20" s="18">
        <v>44.344000000000001</v>
      </c>
      <c r="H20" s="18">
        <v>1428.0219999999999</v>
      </c>
      <c r="I20" s="18">
        <v>41.923999999999999</v>
      </c>
      <c r="J20" s="18">
        <v>65.765000000000001</v>
      </c>
      <c r="K20" s="18">
        <v>346.82900000000001</v>
      </c>
      <c r="L20" s="18">
        <v>236.84200000000001</v>
      </c>
      <c r="M20" s="18">
        <v>511.56200000000001</v>
      </c>
      <c r="N20" s="18">
        <v>1150.5930000000001</v>
      </c>
      <c r="O20" s="18">
        <v>1483.68</v>
      </c>
      <c r="P20" s="18">
        <v>1628.511</v>
      </c>
      <c r="Q20" s="18">
        <v>4283.1260000000002</v>
      </c>
      <c r="R20" s="18">
        <v>4696.991</v>
      </c>
      <c r="S20" s="18">
        <v>7513.1570000000002</v>
      </c>
      <c r="T20" s="18">
        <v>6735.8879999999999</v>
      </c>
      <c r="U20" s="18">
        <v>7313.5039999999999</v>
      </c>
      <c r="V20" s="18">
        <v>4421.1030000000001</v>
      </c>
      <c r="W20" s="18">
        <v>2612.7199999999998</v>
      </c>
      <c r="X20" s="18">
        <v>5352.3829999999998</v>
      </c>
      <c r="Y20" s="18">
        <v>4353.5410000000002</v>
      </c>
      <c r="Z20" s="18">
        <v>1898.367</v>
      </c>
      <c r="AA20" s="18">
        <v>1583.6569999999999</v>
      </c>
      <c r="AB20" s="18">
        <v>1785.146</v>
      </c>
      <c r="AC20" s="18">
        <v>1630.944</v>
      </c>
      <c r="AD20" s="18">
        <v>1916.201</v>
      </c>
    </row>
    <row r="21" spans="1:30" hidden="1" x14ac:dyDescent="0.2">
      <c r="A21" s="17" t="s">
        <v>142</v>
      </c>
      <c r="B21" s="18">
        <v>16.212</v>
      </c>
      <c r="C21" s="18">
        <v>0</v>
      </c>
      <c r="D21" s="18">
        <v>0</v>
      </c>
      <c r="E21" s="18">
        <v>38.567</v>
      </c>
      <c r="F21" s="18">
        <v>2.5920000000000001</v>
      </c>
      <c r="G21" s="18">
        <v>501.79199999999997</v>
      </c>
      <c r="H21" s="18">
        <v>200.684</v>
      </c>
      <c r="I21" s="18">
        <v>3.8620000000000001</v>
      </c>
      <c r="J21" s="18">
        <v>77.284000000000006</v>
      </c>
      <c r="K21" s="18">
        <v>169.48400000000001</v>
      </c>
      <c r="L21" s="18">
        <v>392.16800000000001</v>
      </c>
      <c r="M21" s="18">
        <v>367.017</v>
      </c>
      <c r="N21" s="18">
        <v>456.78300000000002</v>
      </c>
      <c r="O21" s="18">
        <v>327.02300000000002</v>
      </c>
      <c r="P21" s="18">
        <v>489.67500000000001</v>
      </c>
      <c r="Q21" s="18">
        <v>545.64300000000003</v>
      </c>
      <c r="R21" s="18">
        <v>1931.3910000000001</v>
      </c>
      <c r="S21" s="18">
        <v>2967.424</v>
      </c>
      <c r="T21" s="18">
        <v>3592.7539999999999</v>
      </c>
      <c r="U21" s="18">
        <v>2904.152</v>
      </c>
      <c r="V21" s="18">
        <v>2898.223</v>
      </c>
      <c r="W21" s="18">
        <v>3115.2440000000001</v>
      </c>
      <c r="X21" s="18">
        <v>3955.6239999999998</v>
      </c>
      <c r="Y21" s="18">
        <v>4907.2569999999996</v>
      </c>
      <c r="Z21" s="18">
        <v>3652.663</v>
      </c>
      <c r="AA21" s="18">
        <v>2626.33</v>
      </c>
      <c r="AB21" s="18">
        <v>3225.1320000000001</v>
      </c>
      <c r="AC21" s="18">
        <v>1560.82</v>
      </c>
      <c r="AD21" s="18">
        <v>2087.9009999999998</v>
      </c>
    </row>
    <row r="22" spans="1:30" hidden="1" x14ac:dyDescent="0.2">
      <c r="A22" s="17" t="s">
        <v>91</v>
      </c>
      <c r="B22" s="18">
        <v>4.101</v>
      </c>
      <c r="C22" s="18">
        <v>0</v>
      </c>
      <c r="D22" s="18">
        <v>0</v>
      </c>
      <c r="E22" s="18">
        <v>0</v>
      </c>
      <c r="F22" s="18">
        <v>0</v>
      </c>
      <c r="G22" s="18">
        <v>18.105</v>
      </c>
      <c r="H22" s="18">
        <v>17.876999999999999</v>
      </c>
      <c r="I22" s="18">
        <v>62.969000000000001</v>
      </c>
      <c r="J22" s="18">
        <v>9.1709999999999994</v>
      </c>
      <c r="K22" s="18">
        <v>55.808999999999997</v>
      </c>
      <c r="L22" s="18">
        <v>0</v>
      </c>
      <c r="M22" s="18">
        <v>21.696999999999999</v>
      </c>
      <c r="N22" s="18">
        <v>26.79</v>
      </c>
      <c r="O22" s="18">
        <v>108.381</v>
      </c>
      <c r="P22" s="18">
        <v>27.564</v>
      </c>
      <c r="Q22" s="18">
        <v>18.670999999999999</v>
      </c>
      <c r="R22" s="18">
        <v>14.096</v>
      </c>
      <c r="S22" s="18">
        <v>2.0680000000000001</v>
      </c>
      <c r="T22" s="18">
        <v>54.36</v>
      </c>
      <c r="U22" s="18">
        <v>136.506</v>
      </c>
      <c r="V22" s="18">
        <v>65.524000000000001</v>
      </c>
      <c r="W22" s="18">
        <v>171.416</v>
      </c>
      <c r="X22" s="18">
        <v>51.838000000000001</v>
      </c>
      <c r="Y22" s="18">
        <v>2853.6010000000001</v>
      </c>
      <c r="Z22" s="18">
        <v>5947.9740000000002</v>
      </c>
      <c r="AA22" s="18">
        <v>7040.3869999999997</v>
      </c>
      <c r="AB22" s="18">
        <v>5843.1750000000002</v>
      </c>
      <c r="AC22" s="18">
        <v>1630.1579999999999</v>
      </c>
      <c r="AD22" s="18">
        <v>1897.519</v>
      </c>
    </row>
    <row r="23" spans="1:30" hidden="1" x14ac:dyDescent="0.2">
      <c r="A23" s="17" t="s">
        <v>81</v>
      </c>
      <c r="B23" s="18">
        <v>2.077</v>
      </c>
      <c r="C23" s="18">
        <v>0</v>
      </c>
      <c r="D23" s="18">
        <v>0</v>
      </c>
      <c r="E23" s="18">
        <v>1.018</v>
      </c>
      <c r="F23" s="18">
        <v>0</v>
      </c>
      <c r="G23" s="18">
        <v>35.962000000000003</v>
      </c>
      <c r="H23" s="18">
        <v>93.134</v>
      </c>
      <c r="I23" s="18">
        <v>284.173</v>
      </c>
      <c r="J23" s="18">
        <v>445.45</v>
      </c>
      <c r="K23" s="18">
        <v>308.45600000000002</v>
      </c>
      <c r="L23" s="18">
        <v>486</v>
      </c>
      <c r="M23" s="18">
        <v>458</v>
      </c>
      <c r="N23" s="18">
        <v>1010.009</v>
      </c>
      <c r="O23" s="18">
        <v>983.67</v>
      </c>
      <c r="P23" s="18">
        <v>1440.499</v>
      </c>
      <c r="Q23" s="18">
        <v>1608.854</v>
      </c>
      <c r="R23" s="18">
        <v>3863.3960000000002</v>
      </c>
      <c r="S23" s="18">
        <v>3702.5030000000002</v>
      </c>
      <c r="T23" s="18">
        <v>4880.3490000000002</v>
      </c>
      <c r="U23" s="18">
        <v>3634.9960000000001</v>
      </c>
      <c r="V23" s="18">
        <v>2702.3539999999998</v>
      </c>
      <c r="W23" s="18">
        <v>4250.0429999999997</v>
      </c>
      <c r="X23" s="18">
        <v>2998.03</v>
      </c>
      <c r="Y23" s="18">
        <v>2016.9090000000001</v>
      </c>
      <c r="Z23" s="18">
        <v>2324.5279999999998</v>
      </c>
      <c r="AA23" s="18">
        <v>1835.454</v>
      </c>
      <c r="AB23" s="18">
        <v>1756.3910000000001</v>
      </c>
      <c r="AC23" s="18">
        <v>2116.5529999999999</v>
      </c>
      <c r="AD23" s="18">
        <v>1931.0530000000001</v>
      </c>
    </row>
    <row r="24" spans="1:30" hidden="1" x14ac:dyDescent="0.2">
      <c r="A24" s="17" t="s">
        <v>217</v>
      </c>
      <c r="B24" s="18">
        <v>114.62</v>
      </c>
      <c r="C24" s="18">
        <v>115.694</v>
      </c>
      <c r="D24" s="18">
        <v>433.81</v>
      </c>
      <c r="E24" s="18">
        <v>573.33000000000004</v>
      </c>
      <c r="F24" s="18">
        <v>319.99099999999999</v>
      </c>
      <c r="G24" s="18">
        <v>772.76599999999996</v>
      </c>
      <c r="H24" s="18">
        <v>686.50599999999997</v>
      </c>
      <c r="I24" s="18">
        <v>465.714</v>
      </c>
      <c r="J24" s="18">
        <v>636.03800000000001</v>
      </c>
      <c r="K24" s="18">
        <v>693.81899999999996</v>
      </c>
      <c r="L24" s="18">
        <v>651.28399999999999</v>
      </c>
      <c r="M24" s="18">
        <v>446.42599999999999</v>
      </c>
      <c r="N24" s="18">
        <v>770.57100000000003</v>
      </c>
      <c r="O24" s="18">
        <v>662.40200000000004</v>
      </c>
      <c r="P24" s="18">
        <v>1007.371</v>
      </c>
      <c r="Q24" s="18">
        <v>1531.7760000000001</v>
      </c>
      <c r="R24" s="18">
        <v>1372.329</v>
      </c>
      <c r="S24" s="18">
        <v>2937.1219999999998</v>
      </c>
      <c r="T24" s="18">
        <v>4484.2659999999996</v>
      </c>
      <c r="U24" s="18">
        <v>3498.2640000000001</v>
      </c>
      <c r="V24" s="18">
        <v>3053.5010000000002</v>
      </c>
      <c r="W24" s="18">
        <v>3351.3560000000002</v>
      </c>
      <c r="X24" s="18">
        <v>1962.998</v>
      </c>
      <c r="Y24" s="18">
        <v>3756.7260000000001</v>
      </c>
      <c r="Z24" s="18">
        <v>2634.0140000000001</v>
      </c>
      <c r="AA24" s="18">
        <v>1828.308</v>
      </c>
      <c r="AB24" s="18">
        <v>2332.9920000000002</v>
      </c>
      <c r="AC24" s="18">
        <v>935.45</v>
      </c>
      <c r="AD24" s="18">
        <v>1381.4870000000001</v>
      </c>
    </row>
    <row r="25" spans="1:30" hidden="1" x14ac:dyDescent="0.2">
      <c r="A25" s="17" t="s">
        <v>120</v>
      </c>
      <c r="B25" s="18">
        <v>104.306</v>
      </c>
      <c r="C25" s="18">
        <v>76.203999999999994</v>
      </c>
      <c r="D25" s="18">
        <v>0</v>
      </c>
      <c r="E25" s="18">
        <v>0</v>
      </c>
      <c r="F25" s="18">
        <v>0</v>
      </c>
      <c r="G25" s="18">
        <v>58.881999999999998</v>
      </c>
      <c r="H25" s="18">
        <v>22.725000000000001</v>
      </c>
      <c r="I25" s="18">
        <v>70.456000000000003</v>
      </c>
      <c r="J25" s="18">
        <v>128.37</v>
      </c>
      <c r="K25" s="18">
        <v>79.935000000000002</v>
      </c>
      <c r="L25" s="18">
        <v>57.283999999999999</v>
      </c>
      <c r="M25" s="18">
        <v>32.863</v>
      </c>
      <c r="N25" s="18">
        <v>19.844999999999999</v>
      </c>
      <c r="O25" s="18">
        <v>0</v>
      </c>
      <c r="P25" s="18">
        <v>0</v>
      </c>
      <c r="Q25" s="18">
        <v>52.505000000000003</v>
      </c>
      <c r="R25" s="18">
        <v>30.533000000000001</v>
      </c>
      <c r="S25" s="18">
        <v>180.41800000000001</v>
      </c>
      <c r="T25" s="18">
        <v>521.47900000000004</v>
      </c>
      <c r="U25" s="18">
        <v>150.72300000000001</v>
      </c>
      <c r="V25" s="18">
        <v>182.32400000000001</v>
      </c>
      <c r="W25" s="18">
        <v>223.04400000000001</v>
      </c>
      <c r="X25" s="18">
        <v>195.184</v>
      </c>
      <c r="Y25" s="18">
        <v>1818.8789999999999</v>
      </c>
      <c r="Z25" s="18">
        <v>5233.1409999999996</v>
      </c>
      <c r="AA25" s="18">
        <v>25.094000000000001</v>
      </c>
      <c r="AB25" s="18">
        <v>2916.116</v>
      </c>
      <c r="AC25" s="18">
        <v>9935.1450000000004</v>
      </c>
      <c r="AD25" s="18">
        <v>4028.0010000000002</v>
      </c>
    </row>
    <row r="26" spans="1:30" hidden="1" x14ac:dyDescent="0.2">
      <c r="A26" s="17" t="s">
        <v>85</v>
      </c>
      <c r="B26" s="18">
        <v>0</v>
      </c>
      <c r="C26" s="18">
        <v>0</v>
      </c>
      <c r="D26" s="18">
        <v>0</v>
      </c>
      <c r="E26" s="18">
        <v>0</v>
      </c>
      <c r="F26" s="18">
        <v>0</v>
      </c>
      <c r="G26" s="18">
        <v>0</v>
      </c>
      <c r="H26" s="18">
        <v>161.96199999999999</v>
      </c>
      <c r="I26" s="18">
        <v>53.923999999999999</v>
      </c>
      <c r="J26" s="18">
        <v>343.21800000000002</v>
      </c>
      <c r="K26" s="18">
        <v>0</v>
      </c>
      <c r="L26" s="18">
        <v>0</v>
      </c>
      <c r="M26" s="18">
        <v>56.048999999999999</v>
      </c>
      <c r="N26" s="18">
        <v>0</v>
      </c>
      <c r="O26" s="18">
        <v>385.834</v>
      </c>
      <c r="P26" s="18">
        <v>447</v>
      </c>
      <c r="Q26" s="18">
        <v>326.238</v>
      </c>
      <c r="R26" s="18">
        <v>0</v>
      </c>
      <c r="S26" s="18">
        <v>1370.797</v>
      </c>
      <c r="T26" s="18">
        <v>4508.0839999999998</v>
      </c>
      <c r="U26" s="18">
        <v>3982.538</v>
      </c>
      <c r="V26" s="18">
        <v>2065.337</v>
      </c>
      <c r="W26" s="18">
        <v>2618.5590000000002</v>
      </c>
      <c r="X26" s="18">
        <v>2948.547</v>
      </c>
      <c r="Y26" s="18">
        <v>3438</v>
      </c>
      <c r="Z26" s="18">
        <v>2055.049</v>
      </c>
      <c r="AA26" s="18">
        <v>826.005</v>
      </c>
      <c r="AB26" s="18">
        <v>1074.741</v>
      </c>
      <c r="AC26" s="18">
        <v>1830.5119999999999</v>
      </c>
      <c r="AD26" s="18">
        <v>2995.8679999999999</v>
      </c>
    </row>
    <row r="27" spans="1:30" hidden="1" x14ac:dyDescent="0.2">
      <c r="A27" s="17" t="s">
        <v>53</v>
      </c>
      <c r="B27" s="18">
        <v>0</v>
      </c>
      <c r="C27" s="18">
        <v>0</v>
      </c>
      <c r="D27" s="18">
        <v>0</v>
      </c>
      <c r="E27" s="18">
        <v>0</v>
      </c>
      <c r="F27" s="18">
        <v>175.154</v>
      </c>
      <c r="G27" s="18">
        <v>18</v>
      </c>
      <c r="H27" s="18">
        <v>370.476</v>
      </c>
      <c r="I27" s="18">
        <v>1195.7090000000001</v>
      </c>
      <c r="J27" s="18">
        <v>589.07000000000005</v>
      </c>
      <c r="K27" s="18">
        <v>109.85</v>
      </c>
      <c r="L27" s="18">
        <v>75.334000000000003</v>
      </c>
      <c r="M27" s="18">
        <v>952.947</v>
      </c>
      <c r="N27" s="18">
        <v>3744.297</v>
      </c>
      <c r="O27" s="18">
        <v>2873.998</v>
      </c>
      <c r="P27" s="18">
        <v>5927.6090000000004</v>
      </c>
      <c r="Q27" s="18">
        <v>2561.71</v>
      </c>
      <c r="R27" s="18">
        <v>1398.7</v>
      </c>
      <c r="S27" s="18">
        <v>4702.2449999999999</v>
      </c>
      <c r="T27" s="18">
        <v>4278.4669999999996</v>
      </c>
      <c r="U27" s="18">
        <v>3074.761</v>
      </c>
      <c r="V27" s="18">
        <v>1653.8979999999999</v>
      </c>
      <c r="W27" s="18">
        <v>1433.5550000000001</v>
      </c>
      <c r="X27" s="18">
        <v>2282.4679999999998</v>
      </c>
      <c r="Y27" s="18">
        <v>922.32899999999995</v>
      </c>
      <c r="Z27" s="18">
        <v>1459.751</v>
      </c>
      <c r="AA27" s="18">
        <v>1346.1959999999999</v>
      </c>
      <c r="AB27" s="18">
        <v>2237.422</v>
      </c>
      <c r="AC27" s="18">
        <v>1597.5060000000001</v>
      </c>
      <c r="AD27" s="18">
        <v>1173.27</v>
      </c>
    </row>
    <row r="28" spans="1:30" hidden="1" x14ac:dyDescent="0.2">
      <c r="A28" s="17" t="s">
        <v>75</v>
      </c>
      <c r="B28" s="18">
        <v>59.743000000000002</v>
      </c>
      <c r="C28" s="18">
        <v>83.994</v>
      </c>
      <c r="D28" s="18">
        <v>82.528999999999996</v>
      </c>
      <c r="E28" s="18">
        <v>53.652000000000001</v>
      </c>
      <c r="F28" s="18">
        <v>12.943</v>
      </c>
      <c r="G28" s="18">
        <v>3.6459999999999999</v>
      </c>
      <c r="H28" s="18">
        <v>0</v>
      </c>
      <c r="I28" s="18">
        <v>46</v>
      </c>
      <c r="J28" s="18">
        <v>134.87700000000001</v>
      </c>
      <c r="K28" s="18">
        <v>82.332999999999998</v>
      </c>
      <c r="L28" s="18">
        <v>71.165000000000006</v>
      </c>
      <c r="M28" s="18">
        <v>174.40899999999999</v>
      </c>
      <c r="N28" s="18">
        <v>330</v>
      </c>
      <c r="O28" s="18">
        <v>234.34399999999999</v>
      </c>
      <c r="P28" s="18">
        <v>198</v>
      </c>
      <c r="Q28" s="18">
        <v>297</v>
      </c>
      <c r="R28" s="18">
        <v>384.43599999999998</v>
      </c>
      <c r="S28" s="18">
        <v>570.33600000000001</v>
      </c>
      <c r="T28" s="18">
        <v>590.11900000000003</v>
      </c>
      <c r="U28" s="18">
        <v>1373.116</v>
      </c>
      <c r="V28" s="18">
        <v>1076.4849999999999</v>
      </c>
      <c r="W28" s="18">
        <v>992.00599999999997</v>
      </c>
      <c r="X28" s="18">
        <v>1258.7070000000001</v>
      </c>
      <c r="Y28" s="18">
        <v>1503.7329999999999</v>
      </c>
      <c r="Z28" s="18">
        <v>1769.9290000000001</v>
      </c>
      <c r="AA28" s="18">
        <v>3588.7060000000001</v>
      </c>
      <c r="AB28" s="18">
        <v>2317.3420000000001</v>
      </c>
      <c r="AC28" s="18">
        <v>814.30100000000004</v>
      </c>
      <c r="AD28" s="18">
        <v>2121.6869999999999</v>
      </c>
    </row>
    <row r="29" spans="1:30" hidden="1" x14ac:dyDescent="0.2">
      <c r="A29" s="17" t="s">
        <v>59</v>
      </c>
      <c r="B29" s="18">
        <v>101.624</v>
      </c>
      <c r="C29" s="18">
        <v>39.377000000000002</v>
      </c>
      <c r="D29" s="18">
        <v>1016.135</v>
      </c>
      <c r="E29" s="18">
        <v>372.322</v>
      </c>
      <c r="F29" s="18">
        <v>107.97499999999999</v>
      </c>
      <c r="G29" s="18">
        <v>1057.877</v>
      </c>
      <c r="H29" s="18">
        <v>0</v>
      </c>
      <c r="I29" s="18">
        <v>1712.2950000000001</v>
      </c>
      <c r="J29" s="18">
        <v>992.85299999999995</v>
      </c>
      <c r="K29" s="18">
        <v>51.402999999999999</v>
      </c>
      <c r="L29" s="18">
        <v>0</v>
      </c>
      <c r="M29" s="18">
        <v>289</v>
      </c>
      <c r="N29" s="18">
        <v>6.35</v>
      </c>
      <c r="O29" s="18">
        <v>38</v>
      </c>
      <c r="P29" s="18">
        <v>85</v>
      </c>
      <c r="Q29" s="18">
        <v>295.16899999999998</v>
      </c>
      <c r="R29" s="18">
        <v>931.899</v>
      </c>
      <c r="S29" s="18">
        <v>1865.37</v>
      </c>
      <c r="T29" s="18">
        <v>1479.402</v>
      </c>
      <c r="U29" s="18">
        <v>2818.8040000000001</v>
      </c>
      <c r="V29" s="18">
        <v>2484.7159999999999</v>
      </c>
      <c r="W29" s="18">
        <v>2410.098</v>
      </c>
      <c r="X29" s="18">
        <v>2204.748</v>
      </c>
      <c r="Y29" s="18">
        <v>1784.796</v>
      </c>
      <c r="Z29" s="18">
        <v>1872.2940000000001</v>
      </c>
      <c r="AA29" s="18">
        <v>287.904</v>
      </c>
      <c r="AB29" s="18">
        <v>0</v>
      </c>
      <c r="AC29" s="18">
        <v>0</v>
      </c>
      <c r="AD29" s="18">
        <v>40.188000000000002</v>
      </c>
    </row>
    <row r="30" spans="1:30" hidden="1" x14ac:dyDescent="0.2">
      <c r="A30" s="17" t="s">
        <v>92</v>
      </c>
      <c r="B30" s="18">
        <v>1</v>
      </c>
      <c r="C30" s="18">
        <v>3.11</v>
      </c>
      <c r="D30" s="18">
        <v>0</v>
      </c>
      <c r="E30" s="18">
        <v>0</v>
      </c>
      <c r="F30" s="18">
        <v>62.98</v>
      </c>
      <c r="G30" s="18">
        <v>10.605</v>
      </c>
      <c r="H30" s="18">
        <v>21.516999999999999</v>
      </c>
      <c r="I30" s="18">
        <v>169.14699999999999</v>
      </c>
      <c r="J30" s="18">
        <v>354.9</v>
      </c>
      <c r="K30" s="18">
        <v>166.00800000000001</v>
      </c>
      <c r="L30" s="18">
        <v>43.213999999999999</v>
      </c>
      <c r="M30" s="18">
        <v>51</v>
      </c>
      <c r="N30" s="18">
        <v>31</v>
      </c>
      <c r="O30" s="18">
        <v>40.173999999999999</v>
      </c>
      <c r="P30" s="18">
        <v>344.75299999999999</v>
      </c>
      <c r="Q30" s="18">
        <v>222.988</v>
      </c>
      <c r="R30" s="18">
        <v>124.488</v>
      </c>
      <c r="S30" s="18">
        <v>331.82799999999997</v>
      </c>
      <c r="T30" s="18">
        <v>334.18</v>
      </c>
      <c r="U30" s="18">
        <v>492.72</v>
      </c>
      <c r="V30" s="18">
        <v>216.18</v>
      </c>
      <c r="W30" s="18">
        <v>444.10599999999999</v>
      </c>
      <c r="X30" s="18">
        <v>526.21400000000006</v>
      </c>
      <c r="Y30" s="18">
        <v>458.63</v>
      </c>
      <c r="Z30" s="18">
        <v>402.45800000000003</v>
      </c>
      <c r="AA30" s="18">
        <v>406.649</v>
      </c>
      <c r="AB30" s="18">
        <v>668.16200000000003</v>
      </c>
      <c r="AC30" s="18">
        <v>619.01700000000005</v>
      </c>
      <c r="AD30" s="18">
        <v>8925.3809999999994</v>
      </c>
    </row>
    <row r="31" spans="1:30" hidden="1" x14ac:dyDescent="0.2">
      <c r="A31" s="17" t="s">
        <v>82</v>
      </c>
      <c r="B31" s="18">
        <v>213.256</v>
      </c>
      <c r="C31" s="18">
        <v>318.03399999999999</v>
      </c>
      <c r="D31" s="18">
        <v>168.70400000000001</v>
      </c>
      <c r="E31" s="18">
        <v>169.23599999999999</v>
      </c>
      <c r="F31" s="18">
        <v>251.93299999999999</v>
      </c>
      <c r="G31" s="18">
        <v>61.865000000000002</v>
      </c>
      <c r="H31" s="18">
        <v>261.44600000000003</v>
      </c>
      <c r="I31" s="18">
        <v>792.76800000000003</v>
      </c>
      <c r="J31" s="18">
        <v>800.35900000000004</v>
      </c>
      <c r="K31" s="18">
        <v>256.81599999999997</v>
      </c>
      <c r="L31" s="18">
        <v>293.42899999999997</v>
      </c>
      <c r="M31" s="18">
        <v>248.34299999999999</v>
      </c>
      <c r="N31" s="18">
        <v>640.99699999999996</v>
      </c>
      <c r="O31" s="18">
        <v>845.48099999999999</v>
      </c>
      <c r="P31" s="18">
        <v>613.76499999999999</v>
      </c>
      <c r="Q31" s="18">
        <v>737.2</v>
      </c>
      <c r="R31" s="18">
        <v>780.48800000000006</v>
      </c>
      <c r="S31" s="18">
        <v>1107.5619999999999</v>
      </c>
      <c r="T31" s="18">
        <v>878.20699999999999</v>
      </c>
      <c r="U31" s="18">
        <v>1043.626</v>
      </c>
      <c r="V31" s="18">
        <v>1221.5409999999999</v>
      </c>
      <c r="W31" s="18">
        <v>999.75</v>
      </c>
      <c r="X31" s="18">
        <v>596.25</v>
      </c>
      <c r="Y31" s="18">
        <v>1301.894</v>
      </c>
      <c r="Z31" s="18">
        <v>949.34699999999998</v>
      </c>
      <c r="AA31" s="18">
        <v>1870.028</v>
      </c>
      <c r="AB31" s="18">
        <v>1065.3119999999999</v>
      </c>
      <c r="AC31" s="18">
        <v>1107.376</v>
      </c>
      <c r="AD31" s="18">
        <v>1258.1859999999999</v>
      </c>
    </row>
    <row r="32" spans="1:30" hidden="1" x14ac:dyDescent="0.2">
      <c r="A32" s="17" t="s">
        <v>66</v>
      </c>
      <c r="B32" s="18">
        <v>1201.0060000000001</v>
      </c>
      <c r="C32" s="18">
        <v>23714.928</v>
      </c>
      <c r="D32" s="18">
        <v>5252.1570000000002</v>
      </c>
      <c r="E32" s="18">
        <v>5382.6890000000003</v>
      </c>
      <c r="F32" s="18">
        <v>5933.7879999999996</v>
      </c>
      <c r="G32" s="18">
        <v>1734.855</v>
      </c>
      <c r="H32" s="18">
        <v>2646.201</v>
      </c>
      <c r="I32" s="18">
        <v>7130.4930000000004</v>
      </c>
      <c r="J32" s="18">
        <v>8394.4519999999993</v>
      </c>
      <c r="K32" s="18">
        <v>12504.364</v>
      </c>
      <c r="L32" s="18">
        <v>23561.123</v>
      </c>
      <c r="M32" s="18">
        <v>16768.289000000001</v>
      </c>
      <c r="N32" s="18">
        <v>8217.9</v>
      </c>
      <c r="O32" s="18">
        <v>8791.098</v>
      </c>
      <c r="P32" s="18">
        <v>10480.745000000001</v>
      </c>
      <c r="Q32" s="18">
        <v>7032.1580000000004</v>
      </c>
      <c r="R32" s="18">
        <v>6826.5479999999998</v>
      </c>
      <c r="S32" s="18">
        <v>2634.549</v>
      </c>
      <c r="T32" s="18">
        <v>2908.5189999999998</v>
      </c>
      <c r="U32" s="18">
        <v>1537.529</v>
      </c>
      <c r="V32" s="18">
        <v>2266.877</v>
      </c>
      <c r="W32" s="18">
        <v>1454.0930000000001</v>
      </c>
      <c r="X32" s="18">
        <v>1990.4069999999999</v>
      </c>
      <c r="Y32" s="18">
        <v>1215.607</v>
      </c>
      <c r="Z32" s="18">
        <v>827.85900000000004</v>
      </c>
      <c r="AA32" s="18">
        <v>522.68200000000002</v>
      </c>
      <c r="AB32" s="18">
        <v>91.125</v>
      </c>
      <c r="AC32" s="18">
        <v>0</v>
      </c>
      <c r="AD32" s="18">
        <v>2.3730000000000002</v>
      </c>
    </row>
    <row r="33" spans="1:30" hidden="1" x14ac:dyDescent="0.2">
      <c r="A33" s="17" t="s">
        <v>67</v>
      </c>
      <c r="B33" s="18">
        <v>0</v>
      </c>
      <c r="C33" s="18">
        <v>0</v>
      </c>
      <c r="D33" s="18">
        <v>0</v>
      </c>
      <c r="E33" s="18">
        <v>0</v>
      </c>
      <c r="F33" s="18">
        <v>20.48</v>
      </c>
      <c r="G33" s="18">
        <v>14.628</v>
      </c>
      <c r="H33" s="18">
        <v>7.3529999999999998</v>
      </c>
      <c r="I33" s="18">
        <v>34.991999999999997</v>
      </c>
      <c r="J33" s="18">
        <v>56.48</v>
      </c>
      <c r="K33" s="18">
        <v>56.722000000000001</v>
      </c>
      <c r="L33" s="18">
        <v>17</v>
      </c>
      <c r="M33" s="18">
        <v>34.25</v>
      </c>
      <c r="N33" s="18">
        <v>112.22</v>
      </c>
      <c r="O33" s="18">
        <v>54</v>
      </c>
      <c r="P33" s="18">
        <v>49.752000000000002</v>
      </c>
      <c r="Q33" s="18">
        <v>24.390999999999998</v>
      </c>
      <c r="R33" s="18">
        <v>35.497999999999998</v>
      </c>
      <c r="S33" s="18">
        <v>14.192</v>
      </c>
      <c r="T33" s="18">
        <v>1925.213</v>
      </c>
      <c r="U33" s="18">
        <v>4185.6880000000001</v>
      </c>
      <c r="V33" s="18">
        <v>3837.6460000000002</v>
      </c>
      <c r="W33" s="18">
        <v>871.96900000000005</v>
      </c>
      <c r="X33" s="18">
        <v>258.73099999999999</v>
      </c>
      <c r="Y33" s="18">
        <v>160.25399999999999</v>
      </c>
      <c r="Z33" s="18">
        <v>87.49</v>
      </c>
      <c r="AA33" s="18">
        <v>98.132000000000005</v>
      </c>
      <c r="AB33" s="18">
        <v>74.28</v>
      </c>
      <c r="AC33" s="18">
        <v>50.521999999999998</v>
      </c>
      <c r="AD33" s="18">
        <v>40.643999999999998</v>
      </c>
    </row>
    <row r="34" spans="1:30" hidden="1" x14ac:dyDescent="0.2">
      <c r="A34" s="17" t="s">
        <v>114</v>
      </c>
      <c r="B34" s="18">
        <v>13.486000000000001</v>
      </c>
      <c r="C34" s="18">
        <v>16.012</v>
      </c>
      <c r="D34" s="18">
        <v>5.0220000000000002</v>
      </c>
      <c r="E34" s="18">
        <v>8.9420000000000002</v>
      </c>
      <c r="F34" s="18">
        <v>16.385999999999999</v>
      </c>
      <c r="G34" s="18">
        <v>33.820999999999998</v>
      </c>
      <c r="H34" s="18">
        <v>19.343</v>
      </c>
      <c r="I34" s="18">
        <v>114.15900000000001</v>
      </c>
      <c r="J34" s="18">
        <v>74.873000000000005</v>
      </c>
      <c r="K34" s="18">
        <v>25.259</v>
      </c>
      <c r="L34" s="18">
        <v>1.345</v>
      </c>
      <c r="M34" s="18">
        <v>18.904</v>
      </c>
      <c r="N34" s="18">
        <v>67.876000000000005</v>
      </c>
      <c r="O34" s="18">
        <v>7.7679999999999998</v>
      </c>
      <c r="P34" s="18">
        <v>0.91400000000000003</v>
      </c>
      <c r="Q34" s="18">
        <v>0</v>
      </c>
      <c r="R34" s="18">
        <v>318.23200000000003</v>
      </c>
      <c r="S34" s="18">
        <v>80.971999999999994</v>
      </c>
      <c r="T34" s="18">
        <v>130.733</v>
      </c>
      <c r="U34" s="18">
        <v>635.22400000000005</v>
      </c>
      <c r="V34" s="18">
        <v>693.67600000000004</v>
      </c>
      <c r="W34" s="18">
        <v>721.92499999999995</v>
      </c>
      <c r="X34" s="18">
        <v>801.22</v>
      </c>
      <c r="Y34" s="18">
        <v>562.452</v>
      </c>
      <c r="Z34" s="18">
        <v>528.56799999999998</v>
      </c>
      <c r="AA34" s="18">
        <v>715.61</v>
      </c>
      <c r="AB34" s="18">
        <v>699.41600000000005</v>
      </c>
      <c r="AC34" s="18">
        <v>483.93099999999998</v>
      </c>
      <c r="AD34" s="18">
        <v>2602.788</v>
      </c>
    </row>
    <row r="35" spans="1:30" hidden="1" x14ac:dyDescent="0.2">
      <c r="A35" s="17" t="s">
        <v>107</v>
      </c>
      <c r="B35" s="18">
        <v>0</v>
      </c>
      <c r="C35" s="18">
        <v>0</v>
      </c>
      <c r="D35" s="18">
        <v>0</v>
      </c>
      <c r="E35" s="18">
        <v>0</v>
      </c>
      <c r="F35" s="18">
        <v>0</v>
      </c>
      <c r="G35" s="18">
        <v>0</v>
      </c>
      <c r="H35" s="18">
        <v>0</v>
      </c>
      <c r="I35" s="18">
        <v>19.271000000000001</v>
      </c>
      <c r="J35" s="18">
        <v>20.411999999999999</v>
      </c>
      <c r="K35" s="18">
        <v>0</v>
      </c>
      <c r="L35" s="18">
        <v>0</v>
      </c>
      <c r="M35" s="18">
        <v>0</v>
      </c>
      <c r="N35" s="18">
        <v>0</v>
      </c>
      <c r="O35" s="18">
        <v>75.739999999999995</v>
      </c>
      <c r="P35" s="18">
        <v>97.382999999999996</v>
      </c>
      <c r="Q35" s="18">
        <v>119.46599999999999</v>
      </c>
      <c r="R35" s="18">
        <v>312.04199999999997</v>
      </c>
      <c r="S35" s="18">
        <v>375.30700000000002</v>
      </c>
      <c r="T35" s="18">
        <v>633.40700000000004</v>
      </c>
      <c r="U35" s="18">
        <v>706.00900000000001</v>
      </c>
      <c r="V35" s="18">
        <v>1240.153</v>
      </c>
      <c r="W35" s="18">
        <v>1249.8800000000001</v>
      </c>
      <c r="X35" s="18">
        <v>1693.0219999999999</v>
      </c>
      <c r="Y35" s="18">
        <v>1354.8820000000001</v>
      </c>
      <c r="Z35" s="18">
        <v>707.45</v>
      </c>
      <c r="AA35" s="18">
        <v>215.2</v>
      </c>
      <c r="AB35" s="18">
        <v>186.459</v>
      </c>
      <c r="AC35" s="18">
        <v>126.17700000000001</v>
      </c>
      <c r="AD35" s="18">
        <v>442.20499999999998</v>
      </c>
    </row>
    <row r="36" spans="1:30" hidden="1" x14ac:dyDescent="0.2">
      <c r="A36" s="17" t="s">
        <v>119</v>
      </c>
      <c r="B36" s="18">
        <v>9.6229999999999993</v>
      </c>
      <c r="C36" s="18">
        <v>0</v>
      </c>
      <c r="D36" s="18">
        <v>9.0709999999999997</v>
      </c>
      <c r="E36" s="18">
        <v>0</v>
      </c>
      <c r="F36" s="18">
        <v>0</v>
      </c>
      <c r="G36" s="18">
        <v>17.591999999999999</v>
      </c>
      <c r="H36" s="18">
        <v>36.741</v>
      </c>
      <c r="I36" s="18">
        <v>105.122</v>
      </c>
      <c r="J36" s="18">
        <v>81.596999999999994</v>
      </c>
      <c r="K36" s="18">
        <v>62.13</v>
      </c>
      <c r="L36" s="18">
        <v>4.6260000000000003</v>
      </c>
      <c r="M36" s="18">
        <v>2.5169999999999999</v>
      </c>
      <c r="N36" s="18">
        <v>24.940999999999999</v>
      </c>
      <c r="O36" s="18">
        <v>160.24100000000001</v>
      </c>
      <c r="P36" s="18">
        <v>734.375</v>
      </c>
      <c r="Q36" s="18">
        <v>708.28399999999999</v>
      </c>
      <c r="R36" s="18">
        <v>195.489</v>
      </c>
      <c r="S36" s="18">
        <v>2036.451</v>
      </c>
      <c r="T36" s="18">
        <v>3206.8910000000001</v>
      </c>
      <c r="U36" s="18">
        <v>3305.5729999999999</v>
      </c>
      <c r="V36" s="18">
        <v>1735.992</v>
      </c>
      <c r="W36" s="18">
        <v>149.72300000000001</v>
      </c>
      <c r="X36" s="18">
        <v>210.291</v>
      </c>
      <c r="Y36" s="18">
        <v>659.50400000000002</v>
      </c>
      <c r="Z36" s="18">
        <v>796.44100000000003</v>
      </c>
      <c r="AA36" s="18">
        <v>168.31100000000001</v>
      </c>
      <c r="AB36" s="18">
        <v>433.23700000000002</v>
      </c>
      <c r="AC36" s="18">
        <v>72.287000000000006</v>
      </c>
      <c r="AD36" s="18">
        <v>73.328999999999994</v>
      </c>
    </row>
    <row r="37" spans="1:30" hidden="1" x14ac:dyDescent="0.2">
      <c r="A37" s="17" t="s">
        <v>223</v>
      </c>
      <c r="B37" s="18">
        <v>68.311999999999998</v>
      </c>
      <c r="C37" s="18">
        <v>285.20999999999998</v>
      </c>
      <c r="D37" s="18">
        <v>121.429</v>
      </c>
      <c r="E37" s="18">
        <v>125.038</v>
      </c>
      <c r="F37" s="18">
        <v>178.5</v>
      </c>
      <c r="G37" s="18">
        <v>128.25700000000001</v>
      </c>
      <c r="H37" s="18">
        <v>876.57100000000003</v>
      </c>
      <c r="I37" s="18">
        <v>148.245</v>
      </c>
      <c r="J37" s="18">
        <v>173.43100000000001</v>
      </c>
      <c r="K37" s="18">
        <v>191.82599999999999</v>
      </c>
      <c r="L37" s="18">
        <v>332.58199999999999</v>
      </c>
      <c r="M37" s="18">
        <v>203.21600000000001</v>
      </c>
      <c r="N37" s="18">
        <v>501.255</v>
      </c>
      <c r="O37" s="18">
        <v>1088.3720000000001</v>
      </c>
      <c r="P37" s="18">
        <v>1197.796</v>
      </c>
      <c r="Q37" s="18">
        <v>1277.9960000000001</v>
      </c>
      <c r="R37" s="18">
        <v>1561.912</v>
      </c>
      <c r="S37" s="18">
        <v>1091</v>
      </c>
      <c r="T37" s="18">
        <v>1522.4</v>
      </c>
      <c r="U37" s="18">
        <v>2167.31</v>
      </c>
      <c r="V37" s="18">
        <v>970.50099999999998</v>
      </c>
      <c r="W37" s="18">
        <v>1181.68</v>
      </c>
      <c r="X37" s="18">
        <v>757.69600000000003</v>
      </c>
      <c r="Y37" s="18">
        <v>675.11500000000001</v>
      </c>
      <c r="Z37" s="18">
        <v>449.50400000000002</v>
      </c>
      <c r="AA37" s="18">
        <v>426.24799999999999</v>
      </c>
      <c r="AB37" s="18">
        <v>196.738</v>
      </c>
      <c r="AC37" s="18">
        <v>313.19799999999998</v>
      </c>
      <c r="AD37" s="18">
        <v>265.53300000000002</v>
      </c>
    </row>
    <row r="38" spans="1:30" hidden="1" x14ac:dyDescent="0.2">
      <c r="A38" s="17" t="s">
        <v>63</v>
      </c>
      <c r="B38" s="18">
        <v>0</v>
      </c>
      <c r="C38" s="18">
        <v>0</v>
      </c>
      <c r="D38" s="18">
        <v>5.2850000000000001</v>
      </c>
      <c r="E38" s="18">
        <v>3.492</v>
      </c>
      <c r="F38" s="18">
        <v>0</v>
      </c>
      <c r="G38" s="18">
        <v>198.029</v>
      </c>
      <c r="H38" s="18">
        <v>31.532</v>
      </c>
      <c r="I38" s="18">
        <v>0.12</v>
      </c>
      <c r="J38" s="18">
        <v>0</v>
      </c>
      <c r="K38" s="18">
        <v>0</v>
      </c>
      <c r="L38" s="18">
        <v>24.088999999999999</v>
      </c>
      <c r="M38" s="18">
        <v>3.1440000000000001</v>
      </c>
      <c r="N38" s="18">
        <v>0.1</v>
      </c>
      <c r="O38" s="18">
        <v>4.5650000000000004</v>
      </c>
      <c r="P38" s="18">
        <v>61.25</v>
      </c>
      <c r="Q38" s="18">
        <v>54.521999999999998</v>
      </c>
      <c r="R38" s="18">
        <v>200.51400000000001</v>
      </c>
      <c r="S38" s="18">
        <v>108.587</v>
      </c>
      <c r="T38" s="18">
        <v>296.291</v>
      </c>
      <c r="U38" s="18">
        <v>467.964</v>
      </c>
      <c r="V38" s="18">
        <v>285.52300000000002</v>
      </c>
      <c r="W38" s="18">
        <v>334.71199999999999</v>
      </c>
      <c r="X38" s="18">
        <v>564.22</v>
      </c>
      <c r="Y38" s="18">
        <v>643.05899999999997</v>
      </c>
      <c r="Z38" s="18">
        <v>691.66300000000001</v>
      </c>
      <c r="AA38" s="18">
        <v>939.13699999999994</v>
      </c>
      <c r="AB38" s="18">
        <v>621.49199999999996</v>
      </c>
      <c r="AC38" s="18">
        <v>970.95899999999995</v>
      </c>
      <c r="AD38" s="18">
        <v>1053.489</v>
      </c>
    </row>
    <row r="39" spans="1:30" hidden="1" x14ac:dyDescent="0.2">
      <c r="A39" s="17" t="s">
        <v>89</v>
      </c>
      <c r="B39" s="18">
        <v>144.09800000000001</v>
      </c>
      <c r="C39" s="18">
        <v>220.708</v>
      </c>
      <c r="D39" s="18">
        <v>30.731000000000002</v>
      </c>
      <c r="E39" s="18">
        <v>9.3729999999999993</v>
      </c>
      <c r="F39" s="18">
        <v>10.417</v>
      </c>
      <c r="G39" s="18">
        <v>15.574</v>
      </c>
      <c r="H39" s="18">
        <v>123.58</v>
      </c>
      <c r="I39" s="18">
        <v>340.916</v>
      </c>
      <c r="J39" s="18">
        <v>66.521000000000001</v>
      </c>
      <c r="K39" s="18">
        <v>136.238</v>
      </c>
      <c r="L39" s="18">
        <v>99.429000000000002</v>
      </c>
      <c r="M39" s="18">
        <v>77.266000000000005</v>
      </c>
      <c r="N39" s="18">
        <v>260.09500000000003</v>
      </c>
      <c r="O39" s="18">
        <v>404.30200000000002</v>
      </c>
      <c r="P39" s="18">
        <v>209.48699999999999</v>
      </c>
      <c r="Q39" s="18">
        <v>98.207999999999998</v>
      </c>
      <c r="R39" s="18">
        <v>71.076999999999998</v>
      </c>
      <c r="S39" s="18">
        <v>45.570999999999998</v>
      </c>
      <c r="T39" s="18">
        <v>26.673999999999999</v>
      </c>
      <c r="U39" s="18">
        <v>1061.1679999999999</v>
      </c>
      <c r="V39" s="18">
        <v>764.93200000000002</v>
      </c>
      <c r="W39" s="18">
        <v>890.84500000000003</v>
      </c>
      <c r="X39" s="18">
        <v>3687.5250000000001</v>
      </c>
      <c r="Y39" s="18">
        <v>36.853999999999999</v>
      </c>
      <c r="Z39" s="18">
        <v>92.783000000000001</v>
      </c>
      <c r="AA39" s="18">
        <v>2.3879999999999999</v>
      </c>
      <c r="AB39" s="18">
        <v>0</v>
      </c>
      <c r="AC39" s="18">
        <v>33.692</v>
      </c>
      <c r="AD39" s="18">
        <v>0.249</v>
      </c>
    </row>
    <row r="40" spans="1:30" hidden="1" x14ac:dyDescent="0.2">
      <c r="A40" s="17" t="s">
        <v>261</v>
      </c>
      <c r="B40" s="18">
        <v>0</v>
      </c>
      <c r="C40" s="18">
        <v>0</v>
      </c>
      <c r="D40" s="18">
        <v>0</v>
      </c>
      <c r="E40" s="18">
        <v>0</v>
      </c>
      <c r="F40" s="18">
        <v>0</v>
      </c>
      <c r="G40" s="18">
        <v>0</v>
      </c>
      <c r="H40" s="18">
        <v>0</v>
      </c>
      <c r="I40" s="18">
        <v>0</v>
      </c>
      <c r="J40" s="18">
        <v>0</v>
      </c>
      <c r="K40" s="18">
        <v>0</v>
      </c>
      <c r="L40" s="18">
        <v>0</v>
      </c>
      <c r="M40" s="18">
        <v>0</v>
      </c>
      <c r="N40" s="18">
        <v>0</v>
      </c>
      <c r="O40" s="18">
        <v>0</v>
      </c>
      <c r="P40" s="18">
        <v>0</v>
      </c>
      <c r="Q40" s="18">
        <v>0</v>
      </c>
      <c r="R40" s="18">
        <v>0</v>
      </c>
      <c r="S40" s="18">
        <v>0</v>
      </c>
      <c r="T40" s="18">
        <v>10891.384</v>
      </c>
      <c r="U40" s="18">
        <v>3575.2429999999999</v>
      </c>
      <c r="V40" s="18">
        <v>2392.808</v>
      </c>
      <c r="W40" s="18">
        <v>12.789</v>
      </c>
      <c r="X40" s="18">
        <v>96</v>
      </c>
      <c r="Y40" s="18">
        <v>7.673</v>
      </c>
      <c r="Z40" s="18">
        <v>17.905000000000001</v>
      </c>
      <c r="AA40" s="18">
        <v>23.280999999999999</v>
      </c>
      <c r="AB40" s="18">
        <v>12.965</v>
      </c>
      <c r="AC40" s="18">
        <v>0</v>
      </c>
      <c r="AD40" s="18">
        <v>0</v>
      </c>
    </row>
    <row r="41" spans="1:30" hidden="1" x14ac:dyDescent="0.2">
      <c r="A41" s="17" t="s">
        <v>88</v>
      </c>
      <c r="B41" s="18">
        <v>62.771999999999998</v>
      </c>
      <c r="C41" s="18">
        <v>316.71499999999997</v>
      </c>
      <c r="D41" s="18">
        <v>272.44299999999998</v>
      </c>
      <c r="E41" s="18">
        <v>128.101</v>
      </c>
      <c r="F41" s="18">
        <v>148.345</v>
      </c>
      <c r="G41" s="18">
        <v>175.15100000000001</v>
      </c>
      <c r="H41" s="18">
        <v>54.936999999999998</v>
      </c>
      <c r="I41" s="18">
        <v>40.963999999999999</v>
      </c>
      <c r="J41" s="18">
        <v>39.225999999999999</v>
      </c>
      <c r="K41" s="18">
        <v>89.980999999999995</v>
      </c>
      <c r="L41" s="18">
        <v>2616.1990000000001</v>
      </c>
      <c r="M41" s="18">
        <v>267.22399999999999</v>
      </c>
      <c r="N41" s="18">
        <v>58.351999999999997</v>
      </c>
      <c r="O41" s="18">
        <v>13.708</v>
      </c>
      <c r="P41" s="18">
        <v>21.806000000000001</v>
      </c>
      <c r="Q41" s="18">
        <v>72.25</v>
      </c>
      <c r="R41" s="18">
        <v>254.06299999999999</v>
      </c>
      <c r="S41" s="18">
        <v>394.45400000000001</v>
      </c>
      <c r="T41" s="18">
        <v>340.87599999999998</v>
      </c>
      <c r="U41" s="18">
        <v>348.52800000000002</v>
      </c>
      <c r="V41" s="18">
        <v>280.762</v>
      </c>
      <c r="W41" s="18">
        <v>297.548</v>
      </c>
      <c r="X41" s="18">
        <v>307.50900000000001</v>
      </c>
      <c r="Y41" s="18">
        <v>19.073</v>
      </c>
      <c r="Z41" s="18">
        <v>211.99600000000001</v>
      </c>
      <c r="AA41" s="18">
        <v>337.85</v>
      </c>
      <c r="AB41" s="18">
        <v>1578.7539999999999</v>
      </c>
      <c r="AC41" s="18">
        <v>1577.354</v>
      </c>
      <c r="AD41" s="18">
        <v>830.327</v>
      </c>
    </row>
    <row r="42" spans="1:30" hidden="1" x14ac:dyDescent="0.2">
      <c r="A42" s="17" t="s">
        <v>198</v>
      </c>
      <c r="B42" s="18">
        <v>16.023</v>
      </c>
      <c r="C42" s="18">
        <v>0</v>
      </c>
      <c r="D42" s="18">
        <v>13.471</v>
      </c>
      <c r="E42" s="18">
        <v>30.423999999999999</v>
      </c>
      <c r="F42" s="18">
        <v>18</v>
      </c>
      <c r="G42" s="18">
        <v>30.782</v>
      </c>
      <c r="H42" s="18">
        <v>7.2350000000000003</v>
      </c>
      <c r="I42" s="18">
        <v>28.431000000000001</v>
      </c>
      <c r="J42" s="18">
        <v>85.116</v>
      </c>
      <c r="K42" s="18">
        <v>234.70400000000001</v>
      </c>
      <c r="L42" s="18">
        <v>71.588999999999999</v>
      </c>
      <c r="M42" s="18">
        <v>114.70399999999999</v>
      </c>
      <c r="N42" s="18">
        <v>255.50299999999999</v>
      </c>
      <c r="O42" s="18">
        <v>410.35300000000001</v>
      </c>
      <c r="P42" s="18">
        <v>86.323999999999998</v>
      </c>
      <c r="Q42" s="18">
        <v>0</v>
      </c>
      <c r="R42" s="18">
        <v>19.677</v>
      </c>
      <c r="S42" s="18">
        <v>56.030999999999999</v>
      </c>
      <c r="T42" s="18">
        <v>357.30599999999998</v>
      </c>
      <c r="U42" s="18">
        <v>3194.48</v>
      </c>
      <c r="V42" s="18">
        <v>285.51799999999997</v>
      </c>
      <c r="W42" s="18">
        <v>51.314</v>
      </c>
      <c r="X42" s="18">
        <v>130.87100000000001</v>
      </c>
      <c r="Y42" s="18">
        <v>343.99099999999999</v>
      </c>
      <c r="Z42" s="18">
        <v>269.93900000000002</v>
      </c>
      <c r="AA42" s="18">
        <v>130.61099999999999</v>
      </c>
      <c r="AB42" s="18">
        <v>155.74600000000001</v>
      </c>
      <c r="AC42" s="18">
        <v>153.08199999999999</v>
      </c>
      <c r="AD42" s="18">
        <v>501.423</v>
      </c>
    </row>
    <row r="43" spans="1:30" hidden="1" x14ac:dyDescent="0.2">
      <c r="A43" s="17" t="s">
        <v>76</v>
      </c>
      <c r="B43" s="18">
        <v>0</v>
      </c>
      <c r="C43" s="18">
        <v>0</v>
      </c>
      <c r="D43" s="18">
        <v>0</v>
      </c>
      <c r="E43" s="18">
        <v>0</v>
      </c>
      <c r="F43" s="18">
        <v>0</v>
      </c>
      <c r="G43" s="18">
        <v>33.481999999999999</v>
      </c>
      <c r="H43" s="18">
        <v>0</v>
      </c>
      <c r="I43" s="18">
        <v>114.303</v>
      </c>
      <c r="J43" s="18">
        <v>15</v>
      </c>
      <c r="K43" s="18">
        <v>0</v>
      </c>
      <c r="L43" s="18">
        <v>0.1</v>
      </c>
      <c r="M43" s="18">
        <v>0</v>
      </c>
      <c r="N43" s="18">
        <v>11.34</v>
      </c>
      <c r="O43" s="18">
        <v>2.0960000000000001</v>
      </c>
      <c r="P43" s="18">
        <v>7.9829999999999997</v>
      </c>
      <c r="Q43" s="18">
        <v>36</v>
      </c>
      <c r="R43" s="18">
        <v>104</v>
      </c>
      <c r="S43" s="18">
        <v>126</v>
      </c>
      <c r="T43" s="18">
        <v>83.44</v>
      </c>
      <c r="U43" s="18">
        <v>2649.0450000000001</v>
      </c>
      <c r="V43" s="18">
        <v>130.398</v>
      </c>
      <c r="W43" s="18">
        <v>531.79700000000003</v>
      </c>
      <c r="X43" s="18">
        <v>378.233</v>
      </c>
      <c r="Y43" s="18">
        <v>517.79</v>
      </c>
      <c r="Z43" s="18">
        <v>564.70399999999995</v>
      </c>
      <c r="AA43" s="18">
        <v>108</v>
      </c>
      <c r="AB43" s="18">
        <v>36</v>
      </c>
      <c r="AC43" s="18">
        <v>0</v>
      </c>
      <c r="AD43" s="18">
        <v>0</v>
      </c>
    </row>
    <row r="44" spans="1:30" hidden="1" x14ac:dyDescent="0.2">
      <c r="A44" s="17" t="s">
        <v>73</v>
      </c>
      <c r="B44" s="18">
        <v>21.991</v>
      </c>
      <c r="C44" s="18">
        <v>138.85</v>
      </c>
      <c r="D44" s="18">
        <v>241.81299999999999</v>
      </c>
      <c r="E44" s="18">
        <v>192.11099999999999</v>
      </c>
      <c r="F44" s="18">
        <v>136.91999999999999</v>
      </c>
      <c r="G44" s="18">
        <v>284.48399999999998</v>
      </c>
      <c r="H44" s="18">
        <v>146.75299999999999</v>
      </c>
      <c r="I44" s="18">
        <v>420.76400000000001</v>
      </c>
      <c r="J44" s="18">
        <v>233.27600000000001</v>
      </c>
      <c r="K44" s="18">
        <v>76.084999999999994</v>
      </c>
      <c r="L44" s="18">
        <v>80.253</v>
      </c>
      <c r="M44" s="18">
        <v>112.286</v>
      </c>
      <c r="N44" s="18">
        <v>56.906999999999996</v>
      </c>
      <c r="O44" s="18">
        <v>89.606999999999999</v>
      </c>
      <c r="P44" s="18">
        <v>35.152000000000001</v>
      </c>
      <c r="Q44" s="18">
        <v>37.441000000000003</v>
      </c>
      <c r="R44" s="18">
        <v>22.422000000000001</v>
      </c>
      <c r="S44" s="18">
        <v>43.283999999999999</v>
      </c>
      <c r="T44" s="18">
        <v>231.404</v>
      </c>
      <c r="U44" s="18">
        <v>676.40200000000004</v>
      </c>
      <c r="V44" s="18">
        <v>918.10199999999998</v>
      </c>
      <c r="W44" s="18">
        <v>368.45699999999999</v>
      </c>
      <c r="X44" s="18">
        <v>174.39500000000001</v>
      </c>
      <c r="Y44" s="18">
        <v>630.19899999999996</v>
      </c>
      <c r="Z44" s="18">
        <v>915.39800000000002</v>
      </c>
      <c r="AA44" s="18">
        <v>69.209999999999994</v>
      </c>
      <c r="AB44" s="18">
        <v>8.375</v>
      </c>
      <c r="AC44" s="18">
        <v>24.561</v>
      </c>
      <c r="AD44" s="18">
        <v>24.164999999999999</v>
      </c>
    </row>
    <row r="45" spans="1:30" hidden="1" x14ac:dyDescent="0.2">
      <c r="A45" s="17" t="s">
        <v>136</v>
      </c>
      <c r="B45" s="18">
        <v>234.011</v>
      </c>
      <c r="C45" s="18">
        <v>386.846</v>
      </c>
      <c r="D45" s="18">
        <v>381.50099999999998</v>
      </c>
      <c r="E45" s="18">
        <v>361.48500000000001</v>
      </c>
      <c r="F45" s="18">
        <v>43.213000000000001</v>
      </c>
      <c r="G45" s="18">
        <v>150.73400000000001</v>
      </c>
      <c r="H45" s="18">
        <v>260.36099999999999</v>
      </c>
      <c r="I45" s="18">
        <v>218.79599999999999</v>
      </c>
      <c r="J45" s="18">
        <v>1746.126</v>
      </c>
      <c r="K45" s="18">
        <v>1255.7719999999999</v>
      </c>
      <c r="L45" s="18">
        <v>670.76400000000001</v>
      </c>
      <c r="M45" s="18">
        <v>458.71499999999997</v>
      </c>
      <c r="N45" s="18">
        <v>770.25800000000004</v>
      </c>
      <c r="O45" s="18">
        <v>566.649</v>
      </c>
      <c r="P45" s="18">
        <v>886.46900000000005</v>
      </c>
      <c r="Q45" s="18">
        <v>493.39499999999998</v>
      </c>
      <c r="R45" s="18">
        <v>716.00099999999998</v>
      </c>
      <c r="S45" s="18">
        <v>364.69299999999998</v>
      </c>
      <c r="T45" s="18">
        <v>746.39200000000005</v>
      </c>
      <c r="U45" s="18">
        <v>896.63499999999999</v>
      </c>
      <c r="V45" s="18">
        <v>1198.011</v>
      </c>
      <c r="W45" s="18">
        <v>757.76800000000003</v>
      </c>
      <c r="X45" s="18">
        <v>168.208</v>
      </c>
      <c r="Y45" s="18">
        <v>24.135999999999999</v>
      </c>
      <c r="Z45" s="18">
        <v>26.117999999999999</v>
      </c>
      <c r="AA45" s="18">
        <v>41.718000000000004</v>
      </c>
      <c r="AB45" s="18">
        <v>87.635000000000005</v>
      </c>
      <c r="AC45" s="18">
        <v>182.197</v>
      </c>
      <c r="AD45" s="18">
        <v>106.84399999999999</v>
      </c>
    </row>
    <row r="46" spans="1:30" hidden="1" x14ac:dyDescent="0.2">
      <c r="A46" s="17" t="s">
        <v>98</v>
      </c>
      <c r="B46" s="18">
        <v>0</v>
      </c>
      <c r="C46" s="18">
        <v>0</v>
      </c>
      <c r="D46" s="18">
        <v>0</v>
      </c>
      <c r="E46" s="18">
        <v>0</v>
      </c>
      <c r="F46" s="18">
        <v>0</v>
      </c>
      <c r="G46" s="18">
        <v>0</v>
      </c>
      <c r="H46" s="18">
        <v>0</v>
      </c>
      <c r="I46" s="18">
        <v>0</v>
      </c>
      <c r="J46" s="18">
        <v>0</v>
      </c>
      <c r="K46" s="18">
        <v>0</v>
      </c>
      <c r="L46" s="18">
        <v>0</v>
      </c>
      <c r="M46" s="18">
        <v>0</v>
      </c>
      <c r="N46" s="18">
        <v>0</v>
      </c>
      <c r="O46" s="18">
        <v>0</v>
      </c>
      <c r="P46" s="18">
        <v>0</v>
      </c>
      <c r="Q46" s="18">
        <v>0</v>
      </c>
      <c r="R46" s="18">
        <v>0</v>
      </c>
      <c r="S46" s="18">
        <v>18</v>
      </c>
      <c r="T46" s="18">
        <v>599.08299999999997</v>
      </c>
      <c r="U46" s="18">
        <v>1143.6279999999999</v>
      </c>
      <c r="V46" s="18">
        <v>680.71900000000005</v>
      </c>
      <c r="W46" s="18">
        <v>563.29899999999998</v>
      </c>
      <c r="X46" s="18">
        <v>234</v>
      </c>
      <c r="Y46" s="18">
        <v>90</v>
      </c>
      <c r="Z46" s="18">
        <v>252</v>
      </c>
      <c r="AA46" s="18">
        <v>144</v>
      </c>
      <c r="AB46" s="18">
        <v>36</v>
      </c>
      <c r="AC46" s="18">
        <v>0</v>
      </c>
      <c r="AD46" s="18">
        <v>0</v>
      </c>
    </row>
    <row r="47" spans="1:30" hidden="1" x14ac:dyDescent="0.2">
      <c r="A47" s="17" t="s">
        <v>100</v>
      </c>
      <c r="B47" s="18">
        <v>0</v>
      </c>
      <c r="C47" s="18">
        <v>0</v>
      </c>
      <c r="D47" s="18">
        <v>733.51599999999996</v>
      </c>
      <c r="E47" s="18">
        <v>250.803</v>
      </c>
      <c r="F47" s="18">
        <v>3.7309999999999999</v>
      </c>
      <c r="G47" s="18">
        <v>4.9539999999999997</v>
      </c>
      <c r="H47" s="18">
        <v>0.28000000000000003</v>
      </c>
      <c r="I47" s="18">
        <v>6.8280000000000003</v>
      </c>
      <c r="J47" s="18">
        <v>54.744999999999997</v>
      </c>
      <c r="K47" s="18">
        <v>36.371000000000002</v>
      </c>
      <c r="L47" s="18">
        <v>1.0640000000000001</v>
      </c>
      <c r="M47" s="18">
        <v>2.101</v>
      </c>
      <c r="N47" s="18">
        <v>21.096</v>
      </c>
      <c r="O47" s="18">
        <v>37.505000000000003</v>
      </c>
      <c r="P47" s="18">
        <v>84.001999999999995</v>
      </c>
      <c r="Q47" s="18">
        <v>118.429</v>
      </c>
      <c r="R47" s="18">
        <v>92.114000000000004</v>
      </c>
      <c r="S47" s="18">
        <v>146.739</v>
      </c>
      <c r="T47" s="18">
        <v>280.64699999999999</v>
      </c>
      <c r="U47" s="18">
        <v>850.09900000000005</v>
      </c>
      <c r="V47" s="18">
        <v>603.22199999999998</v>
      </c>
      <c r="W47" s="18">
        <v>170.03700000000001</v>
      </c>
      <c r="X47" s="18">
        <v>200.268</v>
      </c>
      <c r="Y47" s="18">
        <v>109.45</v>
      </c>
      <c r="Z47" s="18">
        <v>147.68899999999999</v>
      </c>
      <c r="AA47" s="18">
        <v>57.518999999999998</v>
      </c>
      <c r="AB47" s="18">
        <v>146.17599999999999</v>
      </c>
      <c r="AC47" s="18">
        <v>90.983000000000004</v>
      </c>
      <c r="AD47" s="18">
        <v>91.495999999999995</v>
      </c>
    </row>
    <row r="48" spans="1:30" hidden="1" x14ac:dyDescent="0.2">
      <c r="A48" s="17" t="s">
        <v>105</v>
      </c>
      <c r="B48" s="18">
        <v>353.072</v>
      </c>
      <c r="C48" s="18">
        <v>1294.481</v>
      </c>
      <c r="D48" s="18">
        <v>275.142</v>
      </c>
      <c r="E48" s="18">
        <v>136.99199999999999</v>
      </c>
      <c r="F48" s="18">
        <v>746.952</v>
      </c>
      <c r="G48" s="18">
        <v>19.664999999999999</v>
      </c>
      <c r="H48" s="18">
        <v>32.286999999999999</v>
      </c>
      <c r="I48" s="18">
        <v>40.314</v>
      </c>
      <c r="J48" s="18">
        <v>26.814</v>
      </c>
      <c r="K48" s="18">
        <v>75.457999999999998</v>
      </c>
      <c r="L48" s="18">
        <v>705.59900000000005</v>
      </c>
      <c r="M48" s="18">
        <v>576.89499999999998</v>
      </c>
      <c r="N48" s="18">
        <v>5.0999999999999996</v>
      </c>
      <c r="O48" s="18">
        <v>35.848999999999997</v>
      </c>
      <c r="P48" s="18">
        <v>124.696</v>
      </c>
      <c r="Q48" s="18">
        <v>201.58099999999999</v>
      </c>
      <c r="R48" s="18">
        <v>32.823999999999998</v>
      </c>
      <c r="S48" s="18">
        <v>95.126999999999995</v>
      </c>
      <c r="T48" s="18">
        <v>1046.6610000000001</v>
      </c>
      <c r="U48" s="18">
        <v>5.3220000000000001</v>
      </c>
      <c r="V48" s="18">
        <v>252</v>
      </c>
      <c r="W48" s="18">
        <v>72</v>
      </c>
      <c r="X48" s="18">
        <v>36</v>
      </c>
      <c r="Y48" s="18">
        <v>359.13799999999998</v>
      </c>
      <c r="Z48" s="18">
        <v>439.60199999999998</v>
      </c>
      <c r="AA48" s="18">
        <v>98.259</v>
      </c>
      <c r="AB48" s="18">
        <v>281.678</v>
      </c>
      <c r="AC48" s="18">
        <v>519.63</v>
      </c>
      <c r="AD48" s="18">
        <v>228.17699999999999</v>
      </c>
    </row>
    <row r="49" spans="1:30" hidden="1" x14ac:dyDescent="0.2">
      <c r="A49" s="17" t="s">
        <v>290</v>
      </c>
      <c r="B49" s="18">
        <v>0</v>
      </c>
      <c r="C49" s="18">
        <v>0</v>
      </c>
      <c r="D49" s="18">
        <v>0</v>
      </c>
      <c r="E49" s="18">
        <v>0</v>
      </c>
      <c r="F49" s="18">
        <v>0</v>
      </c>
      <c r="G49" s="18">
        <v>0</v>
      </c>
      <c r="H49" s="18">
        <v>0</v>
      </c>
      <c r="I49" s="18">
        <v>0</v>
      </c>
      <c r="J49" s="18">
        <v>0</v>
      </c>
      <c r="K49" s="18">
        <v>0</v>
      </c>
      <c r="L49" s="18">
        <v>0</v>
      </c>
      <c r="M49" s="18">
        <v>0</v>
      </c>
      <c r="N49" s="18">
        <v>0</v>
      </c>
      <c r="O49" s="18">
        <v>0</v>
      </c>
      <c r="P49" s="18">
        <v>0</v>
      </c>
      <c r="Q49" s="18">
        <v>0</v>
      </c>
      <c r="R49" s="18">
        <v>0</v>
      </c>
      <c r="S49" s="18">
        <v>0</v>
      </c>
      <c r="T49" s="18">
        <v>0</v>
      </c>
      <c r="U49" s="18">
        <v>0</v>
      </c>
      <c r="V49" s="18">
        <v>0</v>
      </c>
      <c r="W49" s="18">
        <v>0</v>
      </c>
      <c r="X49" s="18">
        <v>0</v>
      </c>
      <c r="Y49" s="18">
        <v>0</v>
      </c>
      <c r="Z49" s="18">
        <v>1522.5540000000001</v>
      </c>
      <c r="AA49" s="18">
        <v>0</v>
      </c>
      <c r="AB49" s="18">
        <v>0</v>
      </c>
      <c r="AC49" s="18">
        <v>0</v>
      </c>
      <c r="AD49" s="18">
        <v>0</v>
      </c>
    </row>
    <row r="50" spans="1:30" hidden="1" x14ac:dyDescent="0.2">
      <c r="A50" s="17" t="s">
        <v>116</v>
      </c>
      <c r="B50" s="18">
        <v>0</v>
      </c>
      <c r="C50" s="18">
        <v>0</v>
      </c>
      <c r="D50" s="18">
        <v>0</v>
      </c>
      <c r="E50" s="18">
        <v>0</v>
      </c>
      <c r="F50" s="18">
        <v>0.76600000000000001</v>
      </c>
      <c r="G50" s="18">
        <v>49.552999999999997</v>
      </c>
      <c r="H50" s="18">
        <v>24.62</v>
      </c>
      <c r="I50" s="18">
        <v>37.909999999999997</v>
      </c>
      <c r="J50" s="18">
        <v>79.27</v>
      </c>
      <c r="K50" s="18">
        <v>0</v>
      </c>
      <c r="L50" s="18">
        <v>0.3</v>
      </c>
      <c r="M50" s="18">
        <v>0.86599999999999999</v>
      </c>
      <c r="N50" s="18">
        <v>0.26300000000000001</v>
      </c>
      <c r="O50" s="18">
        <v>0</v>
      </c>
      <c r="P50" s="18">
        <v>0</v>
      </c>
      <c r="Q50" s="18">
        <v>0.58199999999999996</v>
      </c>
      <c r="R50" s="18">
        <v>0</v>
      </c>
      <c r="S50" s="18">
        <v>12.324</v>
      </c>
      <c r="T50" s="18">
        <v>0</v>
      </c>
      <c r="U50" s="18">
        <v>138.34399999999999</v>
      </c>
      <c r="V50" s="18">
        <v>212.18799999999999</v>
      </c>
      <c r="W50" s="18">
        <v>0</v>
      </c>
      <c r="X50" s="18">
        <v>0</v>
      </c>
      <c r="Y50" s="18">
        <v>27.847999999999999</v>
      </c>
      <c r="Z50" s="18">
        <v>0</v>
      </c>
      <c r="AA50" s="18">
        <v>12.183</v>
      </c>
      <c r="AB50" s="18">
        <v>0</v>
      </c>
      <c r="AC50" s="18">
        <v>9.9090000000000007</v>
      </c>
      <c r="AD50" s="18">
        <v>1100.835</v>
      </c>
    </row>
    <row r="51" spans="1:30" hidden="1" x14ac:dyDescent="0.2">
      <c r="A51" s="17" t="s">
        <v>242</v>
      </c>
      <c r="B51" s="18">
        <v>0</v>
      </c>
      <c r="C51" s="18">
        <v>0</v>
      </c>
      <c r="D51" s="18">
        <v>0</v>
      </c>
      <c r="E51" s="18">
        <v>0</v>
      </c>
      <c r="F51" s="18">
        <v>0</v>
      </c>
      <c r="G51" s="18">
        <v>0</v>
      </c>
      <c r="H51" s="18">
        <v>0</v>
      </c>
      <c r="I51" s="18">
        <v>0</v>
      </c>
      <c r="J51" s="18">
        <v>0</v>
      </c>
      <c r="K51" s="18">
        <v>0</v>
      </c>
      <c r="L51" s="18">
        <v>0</v>
      </c>
      <c r="M51" s="18">
        <v>0</v>
      </c>
      <c r="N51" s="18">
        <v>18.600999999999999</v>
      </c>
      <c r="O51" s="18">
        <v>12.557</v>
      </c>
      <c r="P51" s="18">
        <v>9.2810000000000006</v>
      </c>
      <c r="Q51" s="18">
        <v>0</v>
      </c>
      <c r="R51" s="18">
        <v>0</v>
      </c>
      <c r="S51" s="18">
        <v>0</v>
      </c>
      <c r="T51" s="18">
        <v>0</v>
      </c>
      <c r="U51" s="18">
        <v>1227.2</v>
      </c>
      <c r="V51" s="18">
        <v>118</v>
      </c>
      <c r="W51" s="18">
        <v>0</v>
      </c>
      <c r="X51" s="18">
        <v>0</v>
      </c>
      <c r="Y51" s="18">
        <v>0</v>
      </c>
      <c r="Z51" s="18">
        <v>0</v>
      </c>
      <c r="AA51" s="18">
        <v>0</v>
      </c>
      <c r="AB51" s="18">
        <v>0</v>
      </c>
      <c r="AC51" s="18">
        <v>0</v>
      </c>
      <c r="AD51" s="18">
        <v>0</v>
      </c>
    </row>
    <row r="52" spans="1:30" hidden="1" x14ac:dyDescent="0.2">
      <c r="A52" s="17" t="s">
        <v>94</v>
      </c>
      <c r="B52" s="18">
        <v>3.1539999999999999</v>
      </c>
      <c r="C52" s="18">
        <v>0.8</v>
      </c>
      <c r="D52" s="18">
        <v>1.8160000000000001</v>
      </c>
      <c r="E52" s="18">
        <v>0</v>
      </c>
      <c r="F52" s="18">
        <v>0.81499999999999995</v>
      </c>
      <c r="G52" s="18">
        <v>0</v>
      </c>
      <c r="H52" s="18">
        <v>0</v>
      </c>
      <c r="I52" s="18">
        <v>0</v>
      </c>
      <c r="J52" s="18">
        <v>0.59399999999999997</v>
      </c>
      <c r="K52" s="18">
        <v>0.53700000000000003</v>
      </c>
      <c r="L52" s="18">
        <v>8.3350000000000009</v>
      </c>
      <c r="M52" s="18">
        <v>8.3420000000000005</v>
      </c>
      <c r="N52" s="18">
        <v>14.583</v>
      </c>
      <c r="O52" s="18">
        <v>0.98699999999999999</v>
      </c>
      <c r="P52" s="18">
        <v>0</v>
      </c>
      <c r="Q52" s="18">
        <v>0</v>
      </c>
      <c r="R52" s="18">
        <v>0</v>
      </c>
      <c r="S52" s="18">
        <v>0.72799999999999998</v>
      </c>
      <c r="T52" s="18">
        <v>22.832999999999998</v>
      </c>
      <c r="U52" s="18">
        <v>0</v>
      </c>
      <c r="V52" s="18">
        <v>0</v>
      </c>
      <c r="W52" s="18">
        <v>4.5579999999999998</v>
      </c>
      <c r="X52" s="18">
        <v>0</v>
      </c>
      <c r="Y52" s="18">
        <v>0</v>
      </c>
      <c r="Z52" s="18">
        <v>0</v>
      </c>
      <c r="AA52" s="18">
        <v>0</v>
      </c>
      <c r="AB52" s="18">
        <v>0</v>
      </c>
      <c r="AC52" s="18">
        <v>472.79</v>
      </c>
      <c r="AD52" s="18">
        <v>862.29700000000003</v>
      </c>
    </row>
    <row r="53" spans="1:30" hidden="1" x14ac:dyDescent="0.2">
      <c r="A53" s="17" t="s">
        <v>58</v>
      </c>
      <c r="B53" s="18">
        <v>0</v>
      </c>
      <c r="C53" s="18">
        <v>0</v>
      </c>
      <c r="D53" s="18">
        <v>0</v>
      </c>
      <c r="E53" s="18">
        <v>0</v>
      </c>
      <c r="F53" s="18">
        <v>0</v>
      </c>
      <c r="G53" s="18">
        <v>8.8279999999999994</v>
      </c>
      <c r="H53" s="18">
        <v>4.4139999999999997</v>
      </c>
      <c r="I53" s="18">
        <v>0</v>
      </c>
      <c r="J53" s="18">
        <v>0</v>
      </c>
      <c r="K53" s="18">
        <v>14.701000000000001</v>
      </c>
      <c r="L53" s="18">
        <v>0</v>
      </c>
      <c r="M53" s="18">
        <v>0</v>
      </c>
      <c r="N53" s="18">
        <v>0</v>
      </c>
      <c r="O53" s="18">
        <v>0</v>
      </c>
      <c r="P53" s="18">
        <v>0</v>
      </c>
      <c r="Q53" s="18">
        <v>0</v>
      </c>
      <c r="R53" s="18">
        <v>0</v>
      </c>
      <c r="S53" s="18">
        <v>17</v>
      </c>
      <c r="T53" s="18">
        <v>0</v>
      </c>
      <c r="U53" s="18">
        <v>80.236999999999995</v>
      </c>
      <c r="V53" s="18">
        <v>3.29</v>
      </c>
      <c r="W53" s="18">
        <v>8.1150000000000002</v>
      </c>
      <c r="X53" s="18">
        <v>0</v>
      </c>
      <c r="Y53" s="18">
        <v>2.7789999999999999</v>
      </c>
      <c r="Z53" s="18">
        <v>261.29199999999997</v>
      </c>
      <c r="AA53" s="18">
        <v>84.91</v>
      </c>
      <c r="AB53" s="18">
        <v>17.545000000000002</v>
      </c>
      <c r="AC53" s="18">
        <v>356.101</v>
      </c>
      <c r="AD53" s="18">
        <v>287.21199999999999</v>
      </c>
    </row>
    <row r="54" spans="1:30" hidden="1" x14ac:dyDescent="0.2">
      <c r="A54" s="17" t="s">
        <v>122</v>
      </c>
      <c r="B54" s="18">
        <v>97.691999999999993</v>
      </c>
      <c r="C54" s="18">
        <v>94.915000000000006</v>
      </c>
      <c r="D54" s="18">
        <v>68.741</v>
      </c>
      <c r="E54" s="18">
        <v>29.428999999999998</v>
      </c>
      <c r="F54" s="18">
        <v>120.586</v>
      </c>
      <c r="G54" s="18">
        <v>27.768999999999998</v>
      </c>
      <c r="H54" s="18">
        <v>112.002</v>
      </c>
      <c r="I54" s="18">
        <v>18.099</v>
      </c>
      <c r="J54" s="18">
        <v>31.815000000000001</v>
      </c>
      <c r="K54" s="18">
        <v>70.900000000000006</v>
      </c>
      <c r="L54" s="18">
        <v>147.946</v>
      </c>
      <c r="M54" s="18">
        <v>223.06100000000001</v>
      </c>
      <c r="N54" s="18">
        <v>243.5</v>
      </c>
      <c r="O54" s="18">
        <v>93.492999999999995</v>
      </c>
      <c r="P54" s="18">
        <v>106.19199999999999</v>
      </c>
      <c r="Q54" s="18">
        <v>115.36</v>
      </c>
      <c r="R54" s="18">
        <v>113.07</v>
      </c>
      <c r="S54" s="18">
        <v>186.54300000000001</v>
      </c>
      <c r="T54" s="18">
        <v>172.66399999999999</v>
      </c>
      <c r="U54" s="18">
        <v>53.326999999999998</v>
      </c>
      <c r="V54" s="18">
        <v>232.55099999999999</v>
      </c>
      <c r="W54" s="18">
        <v>114.86199999999999</v>
      </c>
      <c r="X54" s="18">
        <v>302.149</v>
      </c>
      <c r="Y54" s="18">
        <v>309.18700000000001</v>
      </c>
      <c r="Z54" s="18">
        <v>67.757000000000005</v>
      </c>
      <c r="AA54" s="18">
        <v>0</v>
      </c>
      <c r="AB54" s="18">
        <v>0</v>
      </c>
      <c r="AC54" s="18">
        <v>9.4770000000000003</v>
      </c>
      <c r="AD54" s="18">
        <v>0</v>
      </c>
    </row>
    <row r="55" spans="1:30" hidden="1" x14ac:dyDescent="0.2">
      <c r="A55" s="17" t="s">
        <v>117</v>
      </c>
      <c r="B55" s="18">
        <v>0</v>
      </c>
      <c r="C55" s="18">
        <v>0</v>
      </c>
      <c r="D55" s="18">
        <v>0</v>
      </c>
      <c r="E55" s="18">
        <v>0</v>
      </c>
      <c r="F55" s="18">
        <v>0</v>
      </c>
      <c r="G55" s="18">
        <v>29.393999999999998</v>
      </c>
      <c r="H55" s="18">
        <v>16.329999999999998</v>
      </c>
      <c r="I55" s="18">
        <v>0</v>
      </c>
      <c r="J55" s="18">
        <v>1.7290000000000001</v>
      </c>
      <c r="K55" s="18">
        <v>4.024</v>
      </c>
      <c r="L55" s="18">
        <v>30.146999999999998</v>
      </c>
      <c r="M55" s="18">
        <v>35.341999999999999</v>
      </c>
      <c r="N55" s="18">
        <v>0</v>
      </c>
      <c r="O55" s="18">
        <v>5.4379999999999997</v>
      </c>
      <c r="P55" s="18">
        <v>6.87</v>
      </c>
      <c r="Q55" s="18">
        <v>0.315</v>
      </c>
      <c r="R55" s="18">
        <v>0</v>
      </c>
      <c r="S55" s="18">
        <v>101.831</v>
      </c>
      <c r="T55" s="18">
        <v>86.100999999999999</v>
      </c>
      <c r="U55" s="18">
        <v>20.574999999999999</v>
      </c>
      <c r="V55" s="18">
        <v>219.00200000000001</v>
      </c>
      <c r="W55" s="18">
        <v>195.684</v>
      </c>
      <c r="X55" s="18">
        <v>14.5</v>
      </c>
      <c r="Y55" s="18">
        <v>92.132000000000005</v>
      </c>
      <c r="Z55" s="18">
        <v>0</v>
      </c>
      <c r="AA55" s="18">
        <v>0</v>
      </c>
      <c r="AB55" s="18">
        <v>0</v>
      </c>
      <c r="AC55" s="18">
        <v>35.262999999999998</v>
      </c>
      <c r="AD55" s="18">
        <v>439.29700000000003</v>
      </c>
    </row>
    <row r="56" spans="1:30" hidden="1" x14ac:dyDescent="0.2">
      <c r="A56" s="17" t="s">
        <v>72</v>
      </c>
      <c r="B56" s="18">
        <v>57737.044000000002</v>
      </c>
      <c r="C56" s="18">
        <v>23154.288</v>
      </c>
      <c r="D56" s="18">
        <v>290.017</v>
      </c>
      <c r="E56" s="18">
        <v>2165.6889999999999</v>
      </c>
      <c r="F56" s="18">
        <v>5490.134</v>
      </c>
      <c r="G56" s="18">
        <v>4292.8500000000004</v>
      </c>
      <c r="H56" s="18">
        <v>2005.691</v>
      </c>
      <c r="I56" s="18">
        <v>5017.6400000000003</v>
      </c>
      <c r="J56" s="18">
        <v>6113.66</v>
      </c>
      <c r="K56" s="18">
        <v>3595.38</v>
      </c>
      <c r="L56" s="18">
        <v>4793.7629999999999</v>
      </c>
      <c r="M56" s="18">
        <v>5892.2790000000005</v>
      </c>
      <c r="N56" s="18">
        <v>1149.7059999999999</v>
      </c>
      <c r="O56" s="18">
        <v>1557.5</v>
      </c>
      <c r="P56" s="18">
        <v>1811.9639999999999</v>
      </c>
      <c r="Q56" s="18">
        <v>289</v>
      </c>
      <c r="R56" s="18">
        <v>1527.6669999999999</v>
      </c>
      <c r="S56" s="18">
        <v>282.38400000000001</v>
      </c>
      <c r="T56" s="18">
        <v>252.99299999999999</v>
      </c>
      <c r="U56" s="18">
        <v>38.783000000000001</v>
      </c>
      <c r="V56" s="18">
        <v>0</v>
      </c>
      <c r="W56" s="18">
        <v>98.97</v>
      </c>
      <c r="X56" s="18">
        <v>0</v>
      </c>
      <c r="Y56" s="18">
        <v>1.3640000000000001</v>
      </c>
      <c r="Z56" s="18">
        <v>8.3010000000000002</v>
      </c>
      <c r="AA56" s="18">
        <v>4.0830000000000002</v>
      </c>
      <c r="AB56" s="18">
        <v>42.164999999999999</v>
      </c>
      <c r="AC56" s="18">
        <v>0</v>
      </c>
      <c r="AD56" s="18">
        <v>725.97900000000004</v>
      </c>
    </row>
    <row r="57" spans="1:30" hidden="1" x14ac:dyDescent="0.2">
      <c r="A57" s="17" t="s">
        <v>103</v>
      </c>
      <c r="B57" s="18">
        <v>0</v>
      </c>
      <c r="C57" s="18">
        <v>0</v>
      </c>
      <c r="D57" s="18">
        <v>0</v>
      </c>
      <c r="E57" s="18">
        <v>0</v>
      </c>
      <c r="F57" s="18">
        <v>0</v>
      </c>
      <c r="G57" s="18">
        <v>0</v>
      </c>
      <c r="H57" s="18">
        <v>0</v>
      </c>
      <c r="I57" s="18">
        <v>0</v>
      </c>
      <c r="J57" s="18">
        <v>0</v>
      </c>
      <c r="K57" s="18">
        <v>0</v>
      </c>
      <c r="L57" s="18">
        <v>0</v>
      </c>
      <c r="M57" s="18">
        <v>0</v>
      </c>
      <c r="N57" s="18">
        <v>0</v>
      </c>
      <c r="O57" s="18">
        <v>0</v>
      </c>
      <c r="P57" s="18">
        <v>0</v>
      </c>
      <c r="Q57" s="18">
        <v>0</v>
      </c>
      <c r="R57" s="18">
        <v>0</v>
      </c>
      <c r="S57" s="18">
        <v>0</v>
      </c>
      <c r="T57" s="18">
        <v>0</v>
      </c>
      <c r="U57" s="18">
        <v>0</v>
      </c>
      <c r="V57" s="18">
        <v>18.186</v>
      </c>
      <c r="W57" s="18">
        <v>0</v>
      </c>
      <c r="X57" s="18">
        <v>209.99199999999999</v>
      </c>
      <c r="Y57" s="18">
        <v>51.999000000000002</v>
      </c>
      <c r="Z57" s="18">
        <v>104.996</v>
      </c>
      <c r="AA57" s="18">
        <v>139.99799999999999</v>
      </c>
      <c r="AB57" s="18">
        <v>0</v>
      </c>
      <c r="AC57" s="18">
        <v>101.601</v>
      </c>
      <c r="AD57" s="18">
        <v>243.82</v>
      </c>
    </row>
    <row r="58" spans="1:30" hidden="1" x14ac:dyDescent="0.2">
      <c r="A58" s="17" t="s">
        <v>65</v>
      </c>
      <c r="B58" s="18">
        <v>29.966000000000001</v>
      </c>
      <c r="C58" s="18">
        <v>165.726</v>
      </c>
      <c r="D58" s="18">
        <v>0</v>
      </c>
      <c r="E58" s="18">
        <v>0</v>
      </c>
      <c r="F58" s="18">
        <v>10.994</v>
      </c>
      <c r="G58" s="18">
        <v>1.1739999999999999</v>
      </c>
      <c r="H58" s="18">
        <v>0</v>
      </c>
      <c r="I58" s="18">
        <v>0</v>
      </c>
      <c r="J58" s="18">
        <v>0</v>
      </c>
      <c r="K58" s="18">
        <v>0</v>
      </c>
      <c r="L58" s="18">
        <v>0</v>
      </c>
      <c r="M58" s="18">
        <v>0</v>
      </c>
      <c r="N58" s="18">
        <v>0</v>
      </c>
      <c r="O58" s="18">
        <v>0</v>
      </c>
      <c r="P58" s="18">
        <v>2.6859999999999999</v>
      </c>
      <c r="Q58" s="18">
        <v>4.7080000000000002</v>
      </c>
      <c r="R58" s="18">
        <v>0</v>
      </c>
      <c r="S58" s="18">
        <v>0</v>
      </c>
      <c r="T58" s="18">
        <v>0</v>
      </c>
      <c r="U58" s="18">
        <v>472</v>
      </c>
      <c r="V58" s="18">
        <v>3.907</v>
      </c>
      <c r="W58" s="18">
        <v>23.584</v>
      </c>
      <c r="X58" s="18">
        <v>14.234</v>
      </c>
      <c r="Y58" s="18">
        <v>30.5</v>
      </c>
      <c r="Z58" s="18">
        <v>61</v>
      </c>
      <c r="AA58" s="18">
        <v>173.345</v>
      </c>
      <c r="AB58" s="18">
        <v>0</v>
      </c>
      <c r="AC58" s="18">
        <v>0</v>
      </c>
      <c r="AD58" s="18">
        <v>11.763</v>
      </c>
    </row>
    <row r="59" spans="1:30" hidden="1" x14ac:dyDescent="0.2">
      <c r="A59" s="17" t="s">
        <v>93</v>
      </c>
      <c r="B59" s="18">
        <v>6.8840000000000003</v>
      </c>
      <c r="C59" s="18">
        <v>4.4139999999999997</v>
      </c>
      <c r="D59" s="18">
        <v>0</v>
      </c>
      <c r="E59" s="18">
        <v>5.2190000000000003</v>
      </c>
      <c r="F59" s="18">
        <v>2.3759999999999999</v>
      </c>
      <c r="G59" s="18">
        <v>0</v>
      </c>
      <c r="H59" s="18">
        <v>168.80500000000001</v>
      </c>
      <c r="I59" s="18">
        <v>139.70699999999999</v>
      </c>
      <c r="J59" s="18">
        <v>130.77799999999999</v>
      </c>
      <c r="K59" s="18">
        <v>18.024999999999999</v>
      </c>
      <c r="L59" s="18">
        <v>0</v>
      </c>
      <c r="M59" s="18">
        <v>10</v>
      </c>
      <c r="N59" s="18">
        <v>0</v>
      </c>
      <c r="O59" s="18">
        <v>0</v>
      </c>
      <c r="P59" s="18">
        <v>0</v>
      </c>
      <c r="Q59" s="18">
        <v>0</v>
      </c>
      <c r="R59" s="18">
        <v>0</v>
      </c>
      <c r="S59" s="18">
        <v>0</v>
      </c>
      <c r="T59" s="18">
        <v>0</v>
      </c>
      <c r="U59" s="18">
        <v>98.346000000000004</v>
      </c>
      <c r="V59" s="18">
        <v>11.471</v>
      </c>
      <c r="W59" s="18">
        <v>142.03299999999999</v>
      </c>
      <c r="X59" s="18">
        <v>77.358999999999995</v>
      </c>
      <c r="Y59" s="18">
        <v>45.61</v>
      </c>
      <c r="Z59" s="18">
        <v>4.0590000000000002</v>
      </c>
      <c r="AA59" s="18">
        <v>19.541</v>
      </c>
      <c r="AB59" s="18">
        <v>0</v>
      </c>
      <c r="AC59" s="18">
        <v>4.8470000000000004</v>
      </c>
      <c r="AD59" s="18">
        <v>354.97500000000002</v>
      </c>
    </row>
    <row r="60" spans="1:30" hidden="1" x14ac:dyDescent="0.2">
      <c r="A60" s="17" t="s">
        <v>252</v>
      </c>
      <c r="B60" s="18">
        <v>0</v>
      </c>
      <c r="C60" s="18">
        <v>0</v>
      </c>
      <c r="D60" s="18">
        <v>0</v>
      </c>
      <c r="E60" s="18">
        <v>0</v>
      </c>
      <c r="F60" s="18">
        <v>0</v>
      </c>
      <c r="G60" s="18">
        <v>0</v>
      </c>
      <c r="H60" s="18">
        <v>0</v>
      </c>
      <c r="I60" s="18">
        <v>0</v>
      </c>
      <c r="J60" s="18">
        <v>0</v>
      </c>
      <c r="K60" s="18">
        <v>0</v>
      </c>
      <c r="L60" s="18">
        <v>0</v>
      </c>
      <c r="M60" s="18">
        <v>0</v>
      </c>
      <c r="N60" s="18">
        <v>0</v>
      </c>
      <c r="O60" s="18">
        <v>0</v>
      </c>
      <c r="P60" s="18">
        <v>0</v>
      </c>
      <c r="Q60" s="18">
        <v>0</v>
      </c>
      <c r="R60" s="18">
        <v>0</v>
      </c>
      <c r="S60" s="18">
        <v>0</v>
      </c>
      <c r="T60" s="18">
        <v>158.495</v>
      </c>
      <c r="U60" s="18">
        <v>751.85</v>
      </c>
      <c r="V60" s="18">
        <v>0</v>
      </c>
      <c r="W60" s="18">
        <v>0</v>
      </c>
      <c r="X60" s="18">
        <v>0</v>
      </c>
      <c r="Y60" s="18">
        <v>0</v>
      </c>
      <c r="Z60" s="18">
        <v>0</v>
      </c>
      <c r="AA60" s="18">
        <v>0</v>
      </c>
      <c r="AB60" s="18">
        <v>0</v>
      </c>
      <c r="AC60" s="18">
        <v>0</v>
      </c>
      <c r="AD60" s="18">
        <v>0</v>
      </c>
    </row>
    <row r="61" spans="1:30" hidden="1" x14ac:dyDescent="0.2">
      <c r="A61" s="17" t="s">
        <v>80</v>
      </c>
      <c r="B61" s="18">
        <v>0</v>
      </c>
      <c r="C61" s="18">
        <v>0</v>
      </c>
      <c r="D61" s="18">
        <v>0</v>
      </c>
      <c r="E61" s="18">
        <v>0</v>
      </c>
      <c r="F61" s="18">
        <v>0</v>
      </c>
      <c r="G61" s="18">
        <v>0</v>
      </c>
      <c r="H61" s="18">
        <v>0</v>
      </c>
      <c r="I61" s="18">
        <v>0</v>
      </c>
      <c r="J61" s="18">
        <v>0</v>
      </c>
      <c r="K61" s="18">
        <v>0</v>
      </c>
      <c r="L61" s="18">
        <v>0</v>
      </c>
      <c r="M61" s="18">
        <v>0</v>
      </c>
      <c r="N61" s="18">
        <v>0</v>
      </c>
      <c r="O61" s="18">
        <v>0</v>
      </c>
      <c r="P61" s="18">
        <v>0</v>
      </c>
      <c r="Q61" s="18">
        <v>0</v>
      </c>
      <c r="R61" s="18">
        <v>0</v>
      </c>
      <c r="S61" s="18">
        <v>0</v>
      </c>
      <c r="T61" s="18">
        <v>0</v>
      </c>
      <c r="U61" s="18">
        <v>715.2</v>
      </c>
      <c r="V61" s="18">
        <v>0</v>
      </c>
      <c r="W61" s="18">
        <v>0</v>
      </c>
      <c r="X61" s="18">
        <v>0.87</v>
      </c>
      <c r="Y61" s="18">
        <v>0</v>
      </c>
      <c r="Z61" s="18">
        <v>0</v>
      </c>
      <c r="AA61" s="18">
        <v>0</v>
      </c>
      <c r="AB61" s="18">
        <v>0</v>
      </c>
      <c r="AC61" s="18">
        <v>0</v>
      </c>
      <c r="AD61" s="18">
        <v>0</v>
      </c>
    </row>
    <row r="62" spans="1:30" hidden="1" x14ac:dyDescent="0.2">
      <c r="A62" s="17" t="s">
        <v>86</v>
      </c>
      <c r="B62" s="18">
        <v>0</v>
      </c>
      <c r="C62" s="18">
        <v>0</v>
      </c>
      <c r="D62" s="18">
        <v>0</v>
      </c>
      <c r="E62" s="18">
        <v>0</v>
      </c>
      <c r="F62" s="18">
        <v>0</v>
      </c>
      <c r="G62" s="18">
        <v>0</v>
      </c>
      <c r="H62" s="18">
        <v>0</v>
      </c>
      <c r="I62" s="18">
        <v>0</v>
      </c>
      <c r="J62" s="18">
        <v>0</v>
      </c>
      <c r="K62" s="18">
        <v>0</v>
      </c>
      <c r="L62" s="18">
        <v>15</v>
      </c>
      <c r="M62" s="18">
        <v>36</v>
      </c>
      <c r="N62" s="18">
        <v>0</v>
      </c>
      <c r="O62" s="18">
        <v>44.024999999999999</v>
      </c>
      <c r="P62" s="18">
        <v>36</v>
      </c>
      <c r="Q62" s="18">
        <v>18</v>
      </c>
      <c r="R62" s="18">
        <v>18</v>
      </c>
      <c r="S62" s="18">
        <v>0</v>
      </c>
      <c r="T62" s="18">
        <v>283.2</v>
      </c>
      <c r="U62" s="18">
        <v>524.4</v>
      </c>
      <c r="V62" s="18">
        <v>70.8</v>
      </c>
      <c r="W62" s="18">
        <v>74.346000000000004</v>
      </c>
      <c r="X62" s="18">
        <v>0</v>
      </c>
      <c r="Y62" s="18">
        <v>0</v>
      </c>
      <c r="Z62" s="18">
        <v>30.1</v>
      </c>
      <c r="AA62" s="18">
        <v>0</v>
      </c>
      <c r="AB62" s="18">
        <v>0</v>
      </c>
      <c r="AC62" s="18">
        <v>0</v>
      </c>
      <c r="AD62" s="18">
        <v>0</v>
      </c>
    </row>
    <row r="63" spans="1:30" hidden="1" x14ac:dyDescent="0.2">
      <c r="A63" s="17" t="s">
        <v>260</v>
      </c>
      <c r="B63" s="18">
        <v>0</v>
      </c>
      <c r="C63" s="18">
        <v>0</v>
      </c>
      <c r="D63" s="18">
        <v>0</v>
      </c>
      <c r="E63" s="18">
        <v>0</v>
      </c>
      <c r="F63" s="18">
        <v>0</v>
      </c>
      <c r="G63" s="18">
        <v>0</v>
      </c>
      <c r="H63" s="18">
        <v>0</v>
      </c>
      <c r="I63" s="18">
        <v>0</v>
      </c>
      <c r="J63" s="18">
        <v>0</v>
      </c>
      <c r="K63" s="18">
        <v>0</v>
      </c>
      <c r="L63" s="18">
        <v>0</v>
      </c>
      <c r="M63" s="18">
        <v>0</v>
      </c>
      <c r="N63" s="18">
        <v>0</v>
      </c>
      <c r="O63" s="18">
        <v>0</v>
      </c>
      <c r="P63" s="18">
        <v>0</v>
      </c>
      <c r="Q63" s="18">
        <v>0</v>
      </c>
      <c r="R63" s="18">
        <v>0</v>
      </c>
      <c r="S63" s="18">
        <v>0</v>
      </c>
      <c r="T63" s="18">
        <v>582.19200000000001</v>
      </c>
      <c r="U63" s="18">
        <v>564.86400000000003</v>
      </c>
      <c r="V63" s="18">
        <v>47.2</v>
      </c>
      <c r="W63" s="18">
        <v>0</v>
      </c>
      <c r="X63" s="18">
        <v>0</v>
      </c>
      <c r="Y63" s="18">
        <v>0</v>
      </c>
      <c r="Z63" s="18">
        <v>0</v>
      </c>
      <c r="AA63" s="18">
        <v>0</v>
      </c>
      <c r="AB63" s="18">
        <v>0</v>
      </c>
      <c r="AC63" s="18">
        <v>0</v>
      </c>
      <c r="AD63" s="18">
        <v>0</v>
      </c>
    </row>
    <row r="64" spans="1:30" hidden="1" x14ac:dyDescent="0.2">
      <c r="A64" s="17" t="s">
        <v>78</v>
      </c>
      <c r="B64" s="18">
        <v>81.796999999999997</v>
      </c>
      <c r="C64" s="18">
        <v>136.15799999999999</v>
      </c>
      <c r="D64" s="18">
        <v>99.858999999999995</v>
      </c>
      <c r="E64" s="18">
        <v>141.994</v>
      </c>
      <c r="F64" s="18">
        <v>38.103999999999999</v>
      </c>
      <c r="G64" s="18">
        <v>7.8929999999999998</v>
      </c>
      <c r="H64" s="18">
        <v>110.935</v>
      </c>
      <c r="I64" s="18">
        <v>37.139000000000003</v>
      </c>
      <c r="J64" s="18">
        <v>35.993000000000002</v>
      </c>
      <c r="K64" s="18">
        <v>27.85</v>
      </c>
      <c r="L64" s="18">
        <v>21.228000000000002</v>
      </c>
      <c r="M64" s="18">
        <v>61.615000000000002</v>
      </c>
      <c r="N64" s="18">
        <v>80.95</v>
      </c>
      <c r="O64" s="18">
        <v>84.9</v>
      </c>
      <c r="P64" s="18">
        <v>65.218000000000004</v>
      </c>
      <c r="Q64" s="18">
        <v>40.279000000000003</v>
      </c>
      <c r="R64" s="18">
        <v>81.373000000000005</v>
      </c>
      <c r="S64" s="18">
        <v>113.878</v>
      </c>
      <c r="T64" s="18">
        <v>86.043000000000006</v>
      </c>
      <c r="U64" s="18">
        <v>117.13800000000001</v>
      </c>
      <c r="V64" s="18">
        <v>49.822000000000003</v>
      </c>
      <c r="W64" s="18">
        <v>103.45699999999999</v>
      </c>
      <c r="X64" s="18">
        <v>188.238</v>
      </c>
      <c r="Y64" s="18">
        <v>3.992</v>
      </c>
      <c r="Z64" s="18">
        <v>21.727</v>
      </c>
      <c r="AA64" s="18">
        <v>26.506</v>
      </c>
      <c r="AB64" s="18">
        <v>25.681999999999999</v>
      </c>
      <c r="AC64" s="18">
        <v>4.2519999999999998</v>
      </c>
      <c r="AD64" s="18">
        <v>22.646000000000001</v>
      </c>
    </row>
    <row r="65" spans="1:30" hidden="1" x14ac:dyDescent="0.2">
      <c r="A65" s="17" t="s">
        <v>166</v>
      </c>
      <c r="B65" s="18">
        <v>0</v>
      </c>
      <c r="C65" s="18">
        <v>0</v>
      </c>
      <c r="D65" s="18">
        <v>0</v>
      </c>
      <c r="E65" s="18">
        <v>0</v>
      </c>
      <c r="F65" s="18">
        <v>0</v>
      </c>
      <c r="G65" s="18">
        <v>0</v>
      </c>
      <c r="H65" s="18">
        <v>0</v>
      </c>
      <c r="I65" s="18">
        <v>0</v>
      </c>
      <c r="J65" s="18">
        <v>0</v>
      </c>
      <c r="K65" s="18">
        <v>0</v>
      </c>
      <c r="L65" s="18">
        <v>0</v>
      </c>
      <c r="M65" s="18">
        <v>0</v>
      </c>
      <c r="N65" s="18">
        <v>0</v>
      </c>
      <c r="O65" s="18">
        <v>0</v>
      </c>
      <c r="P65" s="18">
        <v>52.499000000000002</v>
      </c>
      <c r="Q65" s="18">
        <v>250</v>
      </c>
      <c r="R65" s="18">
        <v>90</v>
      </c>
      <c r="S65" s="18">
        <v>0</v>
      </c>
      <c r="T65" s="18">
        <v>540</v>
      </c>
      <c r="U65" s="18">
        <v>282.21800000000002</v>
      </c>
      <c r="V65" s="18">
        <v>97.269000000000005</v>
      </c>
      <c r="W65" s="18">
        <v>36.936</v>
      </c>
      <c r="X65" s="18">
        <v>36.936</v>
      </c>
      <c r="Y65" s="18">
        <v>0</v>
      </c>
      <c r="Z65" s="18">
        <v>0</v>
      </c>
      <c r="AA65" s="18">
        <v>54</v>
      </c>
      <c r="AB65" s="18">
        <v>0</v>
      </c>
      <c r="AC65" s="18">
        <v>0</v>
      </c>
      <c r="AD65" s="18">
        <v>17.5</v>
      </c>
    </row>
    <row r="66" spans="1:30" hidden="1" x14ac:dyDescent="0.2">
      <c r="A66" s="17" t="s">
        <v>118</v>
      </c>
      <c r="B66" s="18">
        <v>0</v>
      </c>
      <c r="C66" s="18">
        <v>0</v>
      </c>
      <c r="D66" s="18">
        <v>0</v>
      </c>
      <c r="E66" s="18">
        <v>9.0719999999999992</v>
      </c>
      <c r="F66" s="18">
        <v>0</v>
      </c>
      <c r="G66" s="18">
        <v>0</v>
      </c>
      <c r="H66" s="18">
        <v>0</v>
      </c>
      <c r="I66" s="18">
        <v>0</v>
      </c>
      <c r="J66" s="18">
        <v>1.845</v>
      </c>
      <c r="K66" s="18">
        <v>3.3050000000000002</v>
      </c>
      <c r="L66" s="18">
        <v>0</v>
      </c>
      <c r="M66" s="18">
        <v>0</v>
      </c>
      <c r="N66" s="18">
        <v>0</v>
      </c>
      <c r="O66" s="18">
        <v>0</v>
      </c>
      <c r="P66" s="18">
        <v>0</v>
      </c>
      <c r="Q66" s="18">
        <v>8.9209999999999994</v>
      </c>
      <c r="R66" s="18">
        <v>0</v>
      </c>
      <c r="S66" s="18">
        <v>0</v>
      </c>
      <c r="T66" s="18">
        <v>0</v>
      </c>
      <c r="U66" s="18">
        <v>0</v>
      </c>
      <c r="V66" s="18">
        <v>174.97</v>
      </c>
      <c r="W66" s="18">
        <v>0</v>
      </c>
      <c r="X66" s="18">
        <v>0</v>
      </c>
      <c r="Y66" s="18">
        <v>28.117999999999999</v>
      </c>
      <c r="Z66" s="18">
        <v>1.012</v>
      </c>
      <c r="AA66" s="18">
        <v>46.2</v>
      </c>
      <c r="AB66" s="18">
        <v>0</v>
      </c>
      <c r="AC66" s="18">
        <v>242.39400000000001</v>
      </c>
      <c r="AD66" s="18">
        <v>0</v>
      </c>
    </row>
    <row r="67" spans="1:30" hidden="1" x14ac:dyDescent="0.2">
      <c r="A67" s="17" t="s">
        <v>108</v>
      </c>
      <c r="B67" s="18">
        <v>0</v>
      </c>
      <c r="C67" s="18">
        <v>0</v>
      </c>
      <c r="D67" s="18">
        <v>0</v>
      </c>
      <c r="E67" s="18">
        <v>0</v>
      </c>
      <c r="F67" s="18">
        <v>0</v>
      </c>
      <c r="G67" s="18">
        <v>363.31700000000001</v>
      </c>
      <c r="H67" s="18">
        <v>55.518999999999998</v>
      </c>
      <c r="I67" s="18">
        <v>0</v>
      </c>
      <c r="J67" s="18">
        <v>0</v>
      </c>
      <c r="K67" s="18">
        <v>0</v>
      </c>
      <c r="L67" s="18">
        <v>0</v>
      </c>
      <c r="M67" s="18">
        <v>0</v>
      </c>
      <c r="N67" s="18">
        <v>0</v>
      </c>
      <c r="O67" s="18">
        <v>0</v>
      </c>
      <c r="P67" s="18">
        <v>0</v>
      </c>
      <c r="Q67" s="18">
        <v>0</v>
      </c>
      <c r="R67" s="18">
        <v>0</v>
      </c>
      <c r="S67" s="18">
        <v>0</v>
      </c>
      <c r="T67" s="18">
        <v>1486.8</v>
      </c>
      <c r="U67" s="18">
        <v>448.4</v>
      </c>
      <c r="V67" s="18">
        <v>0</v>
      </c>
      <c r="W67" s="18">
        <v>0</v>
      </c>
      <c r="X67" s="18">
        <v>0</v>
      </c>
      <c r="Y67" s="18">
        <v>0</v>
      </c>
      <c r="Z67" s="18">
        <v>0</v>
      </c>
      <c r="AA67" s="18">
        <v>0</v>
      </c>
      <c r="AB67" s="18">
        <v>0</v>
      </c>
      <c r="AC67" s="18">
        <v>0</v>
      </c>
      <c r="AD67" s="18">
        <v>0</v>
      </c>
    </row>
    <row r="68" spans="1:30" hidden="1" x14ac:dyDescent="0.2">
      <c r="A68" s="17" t="s">
        <v>126</v>
      </c>
      <c r="B68" s="18">
        <v>2.4940000000000002</v>
      </c>
      <c r="C68" s="18">
        <v>0</v>
      </c>
      <c r="D68" s="18">
        <v>0</v>
      </c>
      <c r="E68" s="18">
        <v>0</v>
      </c>
      <c r="F68" s="18">
        <v>0</v>
      </c>
      <c r="G68" s="18">
        <v>4.0830000000000002</v>
      </c>
      <c r="H68" s="18">
        <v>8.4369999999999994</v>
      </c>
      <c r="I68" s="18">
        <v>2.0619999999999998</v>
      </c>
      <c r="J68" s="18">
        <v>6.7249999999999996</v>
      </c>
      <c r="K68" s="18">
        <v>5.4960000000000004</v>
      </c>
      <c r="L68" s="18">
        <v>2.1</v>
      </c>
      <c r="M68" s="18">
        <v>2</v>
      </c>
      <c r="N68" s="18">
        <v>0</v>
      </c>
      <c r="O68" s="18">
        <v>0.53400000000000003</v>
      </c>
      <c r="P68" s="18">
        <v>0</v>
      </c>
      <c r="Q68" s="18">
        <v>0</v>
      </c>
      <c r="R68" s="18">
        <v>34.744999999999997</v>
      </c>
      <c r="S68" s="18">
        <v>347.6</v>
      </c>
      <c r="T68" s="18">
        <v>25.236999999999998</v>
      </c>
      <c r="U68" s="18">
        <v>44.951999999999998</v>
      </c>
      <c r="V68" s="18">
        <v>75.290000000000006</v>
      </c>
      <c r="W68" s="18">
        <v>29.213999999999999</v>
      </c>
      <c r="X68" s="18">
        <v>50.845999999999997</v>
      </c>
      <c r="Y68" s="18">
        <v>116.26900000000001</v>
      </c>
      <c r="Z68" s="18">
        <v>47.457999999999998</v>
      </c>
      <c r="AA68" s="18">
        <v>18.370999999999999</v>
      </c>
      <c r="AB68" s="18">
        <v>18.370999999999999</v>
      </c>
      <c r="AC68" s="18">
        <v>24.338000000000001</v>
      </c>
      <c r="AD68" s="18">
        <v>1.772</v>
      </c>
    </row>
    <row r="69" spans="1:30" hidden="1" x14ac:dyDescent="0.2">
      <c r="A69" s="17" t="s">
        <v>243</v>
      </c>
      <c r="B69" s="18">
        <v>0</v>
      </c>
      <c r="C69" s="18">
        <v>0</v>
      </c>
      <c r="D69" s="18">
        <v>0</v>
      </c>
      <c r="E69" s="18">
        <v>0</v>
      </c>
      <c r="F69" s="18">
        <v>0</v>
      </c>
      <c r="G69" s="18">
        <v>0</v>
      </c>
      <c r="H69" s="18">
        <v>0</v>
      </c>
      <c r="I69" s="18">
        <v>0</v>
      </c>
      <c r="J69" s="18">
        <v>0</v>
      </c>
      <c r="K69" s="18">
        <v>0</v>
      </c>
      <c r="L69" s="18">
        <v>0</v>
      </c>
      <c r="M69" s="18">
        <v>0</v>
      </c>
      <c r="N69" s="18">
        <v>0</v>
      </c>
      <c r="O69" s="18">
        <v>0</v>
      </c>
      <c r="P69" s="18">
        <v>0</v>
      </c>
      <c r="Q69" s="18">
        <v>34</v>
      </c>
      <c r="R69" s="18">
        <v>34.996000000000002</v>
      </c>
      <c r="S69" s="18">
        <v>0</v>
      </c>
      <c r="T69" s="18">
        <v>222.244</v>
      </c>
      <c r="U69" s="18">
        <v>410.56599999999997</v>
      </c>
      <c r="V69" s="18">
        <v>0</v>
      </c>
      <c r="W69" s="18">
        <v>0</v>
      </c>
      <c r="X69" s="18">
        <v>0</v>
      </c>
      <c r="Y69" s="18">
        <v>0</v>
      </c>
      <c r="Z69" s="18">
        <v>0</v>
      </c>
      <c r="AA69" s="18">
        <v>0</v>
      </c>
      <c r="AB69" s="18">
        <v>0</v>
      </c>
      <c r="AC69" s="18">
        <v>0</v>
      </c>
      <c r="AD69" s="18">
        <v>0</v>
      </c>
    </row>
    <row r="70" spans="1:30" hidden="1" x14ac:dyDescent="0.2">
      <c r="A70" s="17" t="s">
        <v>74</v>
      </c>
      <c r="B70" s="18">
        <v>103.123</v>
      </c>
      <c r="C70" s="18">
        <v>19.134</v>
      </c>
      <c r="D70" s="18">
        <v>6.8460000000000001</v>
      </c>
      <c r="E70" s="18">
        <v>50.536999999999999</v>
      </c>
      <c r="F70" s="18">
        <v>29.164000000000001</v>
      </c>
      <c r="G70" s="18">
        <v>10.311999999999999</v>
      </c>
      <c r="H70" s="18">
        <v>25.603000000000002</v>
      </c>
      <c r="I70" s="18">
        <v>38.56</v>
      </c>
      <c r="J70" s="18">
        <v>49.543999999999997</v>
      </c>
      <c r="K70" s="18">
        <v>18.067</v>
      </c>
      <c r="L70" s="18">
        <v>2805.0709999999999</v>
      </c>
      <c r="M70" s="18">
        <v>18.923999999999999</v>
      </c>
      <c r="N70" s="18">
        <v>22.459</v>
      </c>
      <c r="O70" s="18">
        <v>28.329000000000001</v>
      </c>
      <c r="P70" s="18">
        <v>17.591000000000001</v>
      </c>
      <c r="Q70" s="18">
        <v>0</v>
      </c>
      <c r="R70" s="18">
        <v>0</v>
      </c>
      <c r="S70" s="18">
        <v>1.8049999999999999</v>
      </c>
      <c r="T70" s="18">
        <v>27.75</v>
      </c>
      <c r="U70" s="18">
        <v>14.721</v>
      </c>
      <c r="V70" s="18">
        <v>12.218999999999999</v>
      </c>
      <c r="W70" s="18">
        <v>21.72</v>
      </c>
      <c r="X70" s="18">
        <v>0.76200000000000001</v>
      </c>
      <c r="Y70" s="18">
        <v>36.884999999999998</v>
      </c>
      <c r="Z70" s="18">
        <v>0.307</v>
      </c>
      <c r="AA70" s="18">
        <v>0</v>
      </c>
      <c r="AB70" s="18">
        <v>0</v>
      </c>
      <c r="AC70" s="18">
        <v>243.07900000000001</v>
      </c>
      <c r="AD70" s="18">
        <v>36.923999999999999</v>
      </c>
    </row>
    <row r="71" spans="1:30" hidden="1" x14ac:dyDescent="0.2">
      <c r="A71" s="17" t="s">
        <v>256</v>
      </c>
      <c r="B71" s="18">
        <v>0</v>
      </c>
      <c r="C71" s="18">
        <v>0</v>
      </c>
      <c r="D71" s="18">
        <v>0</v>
      </c>
      <c r="E71" s="18">
        <v>0</v>
      </c>
      <c r="F71" s="18">
        <v>0</v>
      </c>
      <c r="G71" s="18">
        <v>0</v>
      </c>
      <c r="H71" s="18">
        <v>0</v>
      </c>
      <c r="I71" s="18">
        <v>0</v>
      </c>
      <c r="J71" s="18">
        <v>0</v>
      </c>
      <c r="K71" s="18">
        <v>0</v>
      </c>
      <c r="L71" s="18">
        <v>0</v>
      </c>
      <c r="M71" s="18">
        <v>0</v>
      </c>
      <c r="N71" s="18">
        <v>0</v>
      </c>
      <c r="O71" s="18">
        <v>0</v>
      </c>
      <c r="P71" s="18">
        <v>0</v>
      </c>
      <c r="Q71" s="18">
        <v>0</v>
      </c>
      <c r="R71" s="18">
        <v>0</v>
      </c>
      <c r="S71" s="18">
        <v>0</v>
      </c>
      <c r="T71" s="18">
        <v>168.57400000000001</v>
      </c>
      <c r="U71" s="18">
        <v>238.434</v>
      </c>
      <c r="V71" s="18">
        <v>119.217</v>
      </c>
      <c r="W71" s="18">
        <v>0</v>
      </c>
      <c r="X71" s="18">
        <v>0</v>
      </c>
      <c r="Y71" s="18">
        <v>0</v>
      </c>
      <c r="Z71" s="18">
        <v>0</v>
      </c>
      <c r="AA71" s="18">
        <v>0</v>
      </c>
      <c r="AB71" s="18">
        <v>0</v>
      </c>
      <c r="AC71" s="18">
        <v>0</v>
      </c>
      <c r="AD71" s="18">
        <v>0</v>
      </c>
    </row>
    <row r="72" spans="1:30" hidden="1" x14ac:dyDescent="0.2">
      <c r="A72" s="17" t="s">
        <v>199</v>
      </c>
      <c r="B72" s="18">
        <v>0</v>
      </c>
      <c r="C72" s="18">
        <v>0</v>
      </c>
      <c r="D72" s="18">
        <v>0</v>
      </c>
      <c r="E72" s="18">
        <v>0.85199999999999998</v>
      </c>
      <c r="F72" s="18">
        <v>0</v>
      </c>
      <c r="G72" s="18">
        <v>0</v>
      </c>
      <c r="H72" s="18">
        <v>0</v>
      </c>
      <c r="I72" s="18">
        <v>0</v>
      </c>
      <c r="J72" s="18">
        <v>0</v>
      </c>
      <c r="K72" s="18">
        <v>0</v>
      </c>
      <c r="L72" s="18">
        <v>0</v>
      </c>
      <c r="M72" s="18">
        <v>0</v>
      </c>
      <c r="N72" s="18">
        <v>0</v>
      </c>
      <c r="O72" s="18">
        <v>0</v>
      </c>
      <c r="P72" s="18">
        <v>0</v>
      </c>
      <c r="Q72" s="18">
        <v>0</v>
      </c>
      <c r="R72" s="18">
        <v>0</v>
      </c>
      <c r="S72" s="18">
        <v>0</v>
      </c>
      <c r="T72" s="18">
        <v>0</v>
      </c>
      <c r="U72" s="18">
        <v>0</v>
      </c>
      <c r="V72" s="18">
        <v>0</v>
      </c>
      <c r="W72" s="18">
        <v>49.89</v>
      </c>
      <c r="X72" s="18">
        <v>17.207000000000001</v>
      </c>
      <c r="Y72" s="18">
        <v>67.825000000000003</v>
      </c>
      <c r="Z72" s="18">
        <v>73.747</v>
      </c>
      <c r="AA72" s="18">
        <v>11.997999999999999</v>
      </c>
      <c r="AB72" s="18">
        <v>83.626000000000005</v>
      </c>
      <c r="AC72" s="18">
        <v>5.3470000000000004</v>
      </c>
      <c r="AD72" s="18">
        <v>45.265999999999998</v>
      </c>
    </row>
    <row r="73" spans="1:30" hidden="1" x14ac:dyDescent="0.2">
      <c r="A73" s="17" t="s">
        <v>196</v>
      </c>
      <c r="B73" s="18">
        <v>1.7230000000000001</v>
      </c>
      <c r="C73" s="18">
        <v>11.321999999999999</v>
      </c>
      <c r="D73" s="18">
        <v>0</v>
      </c>
      <c r="E73" s="18">
        <v>0</v>
      </c>
      <c r="F73" s="18">
        <v>0</v>
      </c>
      <c r="G73" s="18">
        <v>0</v>
      </c>
      <c r="H73" s="18">
        <v>0</v>
      </c>
      <c r="I73" s="18">
        <v>0</v>
      </c>
      <c r="J73" s="18">
        <v>0.76200000000000001</v>
      </c>
      <c r="K73" s="18">
        <v>0.90900000000000003</v>
      </c>
      <c r="L73" s="18">
        <v>15.93</v>
      </c>
      <c r="M73" s="18">
        <v>0</v>
      </c>
      <c r="N73" s="18">
        <v>0</v>
      </c>
      <c r="O73" s="18">
        <v>0.9</v>
      </c>
      <c r="P73" s="18">
        <v>10.493</v>
      </c>
      <c r="Q73" s="18">
        <v>2.4</v>
      </c>
      <c r="R73" s="18">
        <v>0</v>
      </c>
      <c r="S73" s="18">
        <v>0</v>
      </c>
      <c r="T73" s="18">
        <v>236</v>
      </c>
      <c r="U73" s="18">
        <v>2.8029999999999999</v>
      </c>
      <c r="V73" s="18">
        <v>101.416</v>
      </c>
      <c r="W73" s="18">
        <v>49.497999999999998</v>
      </c>
      <c r="X73" s="18">
        <v>43.722999999999999</v>
      </c>
      <c r="Y73" s="18">
        <v>20.818999999999999</v>
      </c>
      <c r="Z73" s="18">
        <v>72.141000000000005</v>
      </c>
      <c r="AA73" s="18">
        <v>31.038</v>
      </c>
      <c r="AB73" s="18">
        <v>15.701000000000001</v>
      </c>
      <c r="AC73" s="18">
        <v>0</v>
      </c>
      <c r="AD73" s="18">
        <v>6.6159999999999997</v>
      </c>
    </row>
    <row r="74" spans="1:30" hidden="1" x14ac:dyDescent="0.2">
      <c r="A74" s="17" t="s">
        <v>55</v>
      </c>
      <c r="B74" s="18">
        <v>0</v>
      </c>
      <c r="C74" s="18">
        <v>0</v>
      </c>
      <c r="D74" s="18">
        <v>0</v>
      </c>
      <c r="E74" s="18">
        <v>0</v>
      </c>
      <c r="F74" s="18">
        <v>0</v>
      </c>
      <c r="G74" s="18">
        <v>0</v>
      </c>
      <c r="H74" s="18">
        <v>0</v>
      </c>
      <c r="I74" s="18">
        <v>0</v>
      </c>
      <c r="J74" s="18">
        <v>16.46</v>
      </c>
      <c r="K74" s="18">
        <v>0</v>
      </c>
      <c r="L74" s="18">
        <v>0</v>
      </c>
      <c r="M74" s="18">
        <v>29.626999999999999</v>
      </c>
      <c r="N74" s="18">
        <v>0</v>
      </c>
      <c r="O74" s="18">
        <v>0</v>
      </c>
      <c r="P74" s="18">
        <v>761.61500000000001</v>
      </c>
      <c r="Q74" s="18">
        <v>0</v>
      </c>
      <c r="R74" s="18">
        <v>0</v>
      </c>
      <c r="S74" s="18">
        <v>10.005000000000001</v>
      </c>
      <c r="T74" s="18">
        <v>0</v>
      </c>
      <c r="U74" s="18">
        <v>0</v>
      </c>
      <c r="V74" s="18">
        <v>0</v>
      </c>
      <c r="W74" s="18">
        <v>0</v>
      </c>
      <c r="X74" s="18">
        <v>0.21</v>
      </c>
      <c r="Y74" s="18">
        <v>52.356999999999999</v>
      </c>
      <c r="Z74" s="18">
        <v>0</v>
      </c>
      <c r="AA74" s="18">
        <v>35.268000000000001</v>
      </c>
      <c r="AB74" s="18">
        <v>26.257000000000001</v>
      </c>
      <c r="AC74" s="18">
        <v>30.734999999999999</v>
      </c>
      <c r="AD74" s="18">
        <v>136.166</v>
      </c>
    </row>
    <row r="75" spans="1:30" hidden="1" x14ac:dyDescent="0.2">
      <c r="A75" s="17" t="s">
        <v>115</v>
      </c>
      <c r="B75" s="18">
        <v>0</v>
      </c>
      <c r="C75" s="18">
        <v>15.332000000000001</v>
      </c>
      <c r="D75" s="18">
        <v>0</v>
      </c>
      <c r="E75" s="18">
        <v>6.032</v>
      </c>
      <c r="F75" s="18">
        <v>23.126000000000001</v>
      </c>
      <c r="G75" s="18">
        <v>0</v>
      </c>
      <c r="H75" s="18">
        <v>0</v>
      </c>
      <c r="I75" s="18">
        <v>0</v>
      </c>
      <c r="J75" s="18">
        <v>0</v>
      </c>
      <c r="K75" s="18">
        <v>0</v>
      </c>
      <c r="L75" s="18">
        <v>0</v>
      </c>
      <c r="M75" s="18">
        <v>0</v>
      </c>
      <c r="N75" s="18">
        <v>14.369</v>
      </c>
      <c r="O75" s="18">
        <v>0</v>
      </c>
      <c r="P75" s="18">
        <v>0</v>
      </c>
      <c r="Q75" s="18">
        <v>0</v>
      </c>
      <c r="R75" s="18">
        <v>0</v>
      </c>
      <c r="S75" s="18">
        <v>0</v>
      </c>
      <c r="T75" s="18">
        <v>0.187</v>
      </c>
      <c r="U75" s="18">
        <v>0</v>
      </c>
      <c r="V75" s="18">
        <v>8.3949999999999996</v>
      </c>
      <c r="W75" s="18">
        <v>29.030999999999999</v>
      </c>
      <c r="X75" s="18">
        <v>24.225999999999999</v>
      </c>
      <c r="Y75" s="18">
        <v>26.687000000000001</v>
      </c>
      <c r="Z75" s="18">
        <v>26.260999999999999</v>
      </c>
      <c r="AA75" s="18">
        <v>37.606999999999999</v>
      </c>
      <c r="AB75" s="18">
        <v>55.49</v>
      </c>
      <c r="AC75" s="18">
        <v>30.628</v>
      </c>
      <c r="AD75" s="18">
        <v>41.597999999999999</v>
      </c>
    </row>
    <row r="76" spans="1:30" hidden="1" x14ac:dyDescent="0.2">
      <c r="A76" s="17" t="s">
        <v>145</v>
      </c>
      <c r="B76" s="18">
        <v>47.796999999999997</v>
      </c>
      <c r="C76" s="18">
        <v>17.399999999999999</v>
      </c>
      <c r="D76" s="18">
        <v>41.537999999999997</v>
      </c>
      <c r="E76" s="18">
        <v>67.498000000000005</v>
      </c>
      <c r="F76" s="18">
        <v>57.472999999999999</v>
      </c>
      <c r="G76" s="18">
        <v>44.151000000000003</v>
      </c>
      <c r="H76" s="18">
        <v>22.736000000000001</v>
      </c>
      <c r="I76" s="18">
        <v>29.184999999999999</v>
      </c>
      <c r="J76" s="18">
        <v>19.050999999999998</v>
      </c>
      <c r="K76" s="18">
        <v>31.024999999999999</v>
      </c>
      <c r="L76" s="18">
        <v>0</v>
      </c>
      <c r="M76" s="18">
        <v>0</v>
      </c>
      <c r="N76" s="18">
        <v>27.178000000000001</v>
      </c>
      <c r="O76" s="18">
        <v>10.8</v>
      </c>
      <c r="P76" s="18">
        <v>3.6320000000000001</v>
      </c>
      <c r="Q76" s="18">
        <v>0</v>
      </c>
      <c r="R76" s="18">
        <v>29.942</v>
      </c>
      <c r="S76" s="18">
        <v>18.29</v>
      </c>
      <c r="T76" s="18">
        <v>0</v>
      </c>
      <c r="U76" s="18">
        <v>0</v>
      </c>
      <c r="V76" s="18">
        <v>19.559999999999999</v>
      </c>
      <c r="W76" s="18">
        <v>63.951999999999998</v>
      </c>
      <c r="X76" s="18">
        <v>32</v>
      </c>
      <c r="Y76" s="18">
        <v>72.548000000000002</v>
      </c>
      <c r="Z76" s="18">
        <v>19.175999999999998</v>
      </c>
      <c r="AA76" s="18">
        <v>19.175999999999998</v>
      </c>
      <c r="AB76" s="18">
        <v>50.192999999999998</v>
      </c>
      <c r="AC76" s="18">
        <v>0</v>
      </c>
      <c r="AD76" s="18">
        <v>0</v>
      </c>
    </row>
    <row r="77" spans="1:30" hidden="1" x14ac:dyDescent="0.2">
      <c r="A77" s="17" t="s">
        <v>97</v>
      </c>
      <c r="B77" s="18">
        <v>0</v>
      </c>
      <c r="C77" s="18">
        <v>2.355</v>
      </c>
      <c r="D77" s="18">
        <v>0</v>
      </c>
      <c r="E77" s="18">
        <v>0</v>
      </c>
      <c r="F77" s="18">
        <v>2.3260000000000001</v>
      </c>
      <c r="G77" s="18">
        <v>3.629</v>
      </c>
      <c r="H77" s="18">
        <v>0</v>
      </c>
      <c r="I77" s="18">
        <v>680</v>
      </c>
      <c r="J77" s="18">
        <v>0</v>
      </c>
      <c r="K77" s="18">
        <v>8.6</v>
      </c>
      <c r="L77" s="18">
        <v>281.28399999999999</v>
      </c>
      <c r="M77" s="18">
        <v>0</v>
      </c>
      <c r="N77" s="18">
        <v>17.312000000000001</v>
      </c>
      <c r="O77" s="18">
        <v>12.561999999999999</v>
      </c>
      <c r="P77" s="18">
        <v>21.466000000000001</v>
      </c>
      <c r="Q77" s="18">
        <v>6.7229999999999999</v>
      </c>
      <c r="R77" s="18">
        <v>13.419</v>
      </c>
      <c r="S77" s="18">
        <v>11.427</v>
      </c>
      <c r="T77" s="18">
        <v>30.483000000000001</v>
      </c>
      <c r="U77" s="18">
        <v>30.483000000000001</v>
      </c>
      <c r="V77" s="18">
        <v>13.353999999999999</v>
      </c>
      <c r="W77" s="18">
        <v>67.861000000000004</v>
      </c>
      <c r="X77" s="18">
        <v>37.511000000000003</v>
      </c>
      <c r="Y77" s="18">
        <v>50.167999999999999</v>
      </c>
      <c r="Z77" s="18">
        <v>2.613</v>
      </c>
      <c r="AA77" s="18">
        <v>26.442</v>
      </c>
      <c r="AB77" s="18">
        <v>0</v>
      </c>
      <c r="AC77" s="18">
        <v>12.648</v>
      </c>
      <c r="AD77" s="18">
        <v>29.934000000000001</v>
      </c>
    </row>
    <row r="78" spans="1:30" hidden="1" x14ac:dyDescent="0.2">
      <c r="A78" s="17" t="s">
        <v>203</v>
      </c>
      <c r="B78" s="18">
        <v>0</v>
      </c>
      <c r="C78" s="18">
        <v>0</v>
      </c>
      <c r="D78" s="18">
        <v>6.3579999999999997</v>
      </c>
      <c r="E78" s="18">
        <v>0</v>
      </c>
      <c r="F78" s="18">
        <v>0</v>
      </c>
      <c r="G78" s="18">
        <v>0</v>
      </c>
      <c r="H78" s="18">
        <v>0</v>
      </c>
      <c r="I78" s="18">
        <v>0</v>
      </c>
      <c r="J78" s="18">
        <v>0</v>
      </c>
      <c r="K78" s="18">
        <v>0</v>
      </c>
      <c r="L78" s="18">
        <v>0</v>
      </c>
      <c r="M78" s="18">
        <v>0</v>
      </c>
      <c r="N78" s="18">
        <v>0</v>
      </c>
      <c r="O78" s="18">
        <v>12.279</v>
      </c>
      <c r="P78" s="18">
        <v>0</v>
      </c>
      <c r="Q78" s="18">
        <v>0</v>
      </c>
      <c r="R78" s="18">
        <v>0</v>
      </c>
      <c r="S78" s="18">
        <v>0</v>
      </c>
      <c r="T78" s="18">
        <v>0</v>
      </c>
      <c r="U78" s="18">
        <v>16.111999999999998</v>
      </c>
      <c r="V78" s="18">
        <v>61.610999999999997</v>
      </c>
      <c r="W78" s="18">
        <v>80.962999999999994</v>
      </c>
      <c r="X78" s="18">
        <v>12.122999999999999</v>
      </c>
      <c r="Y78" s="18">
        <v>90.78</v>
      </c>
      <c r="Z78" s="18">
        <v>0</v>
      </c>
      <c r="AA78" s="18">
        <v>0</v>
      </c>
      <c r="AB78" s="18">
        <v>0</v>
      </c>
      <c r="AC78" s="18">
        <v>1.3</v>
      </c>
      <c r="AD78" s="18">
        <v>1.5209999999999999</v>
      </c>
    </row>
    <row r="79" spans="1:30" hidden="1" x14ac:dyDescent="0.2">
      <c r="A79" s="17" t="s">
        <v>165</v>
      </c>
      <c r="B79" s="18">
        <v>0</v>
      </c>
      <c r="C79" s="18">
        <v>0</v>
      </c>
      <c r="D79" s="18">
        <v>0</v>
      </c>
      <c r="E79" s="18">
        <v>0</v>
      </c>
      <c r="F79" s="18">
        <v>0</v>
      </c>
      <c r="G79" s="18">
        <v>0</v>
      </c>
      <c r="H79" s="18">
        <v>0</v>
      </c>
      <c r="I79" s="18">
        <v>0</v>
      </c>
      <c r="J79" s="18">
        <v>0</v>
      </c>
      <c r="K79" s="18">
        <v>0</v>
      </c>
      <c r="L79" s="18">
        <v>0</v>
      </c>
      <c r="M79" s="18">
        <v>0</v>
      </c>
      <c r="N79" s="18">
        <v>0</v>
      </c>
      <c r="O79" s="18">
        <v>0</v>
      </c>
      <c r="P79" s="18">
        <v>0</v>
      </c>
      <c r="Q79" s="18">
        <v>18</v>
      </c>
      <c r="R79" s="18">
        <v>0</v>
      </c>
      <c r="S79" s="18">
        <v>0</v>
      </c>
      <c r="T79" s="18">
        <v>0</v>
      </c>
      <c r="U79" s="18">
        <v>84.204999999999998</v>
      </c>
      <c r="V79" s="18">
        <v>0</v>
      </c>
      <c r="W79" s="18">
        <v>0</v>
      </c>
      <c r="X79" s="18">
        <v>0</v>
      </c>
      <c r="Y79" s="18">
        <v>0</v>
      </c>
      <c r="Z79" s="18">
        <v>0</v>
      </c>
      <c r="AA79" s="18">
        <v>0</v>
      </c>
      <c r="AB79" s="18">
        <v>0</v>
      </c>
      <c r="AC79" s="18">
        <v>124.547</v>
      </c>
      <c r="AD79" s="18">
        <v>0</v>
      </c>
    </row>
    <row r="80" spans="1:30" hidden="1" x14ac:dyDescent="0.2">
      <c r="A80" s="17" t="s">
        <v>147</v>
      </c>
      <c r="B80" s="18">
        <v>3.5920000000000001</v>
      </c>
      <c r="C80" s="18">
        <v>18.867000000000001</v>
      </c>
      <c r="D80" s="18">
        <v>16.213000000000001</v>
      </c>
      <c r="E80" s="18">
        <v>33.213000000000001</v>
      </c>
      <c r="F80" s="18">
        <v>0</v>
      </c>
      <c r="G80" s="18">
        <v>34.213000000000001</v>
      </c>
      <c r="H80" s="18">
        <v>35.734999999999999</v>
      </c>
      <c r="I80" s="18">
        <v>0</v>
      </c>
      <c r="J80" s="18">
        <v>0</v>
      </c>
      <c r="K80" s="18">
        <v>0</v>
      </c>
      <c r="L80" s="18">
        <v>0</v>
      </c>
      <c r="M80" s="18">
        <v>1.587</v>
      </c>
      <c r="N80" s="18">
        <v>0</v>
      </c>
      <c r="O80" s="18">
        <v>0</v>
      </c>
      <c r="P80" s="18">
        <v>0</v>
      </c>
      <c r="Q80" s="18">
        <v>0</v>
      </c>
      <c r="R80" s="18">
        <v>0</v>
      </c>
      <c r="S80" s="18">
        <v>0</v>
      </c>
      <c r="T80" s="18">
        <v>0</v>
      </c>
      <c r="U80" s="18">
        <v>0.53700000000000003</v>
      </c>
      <c r="V80" s="18">
        <v>0</v>
      </c>
      <c r="W80" s="18">
        <v>0</v>
      </c>
      <c r="X80" s="18">
        <v>0</v>
      </c>
      <c r="Y80" s="18">
        <v>0</v>
      </c>
      <c r="Z80" s="18">
        <v>0</v>
      </c>
      <c r="AA80" s="18">
        <v>193.39</v>
      </c>
      <c r="AB80" s="18">
        <v>0</v>
      </c>
      <c r="AC80" s="18">
        <v>0</v>
      </c>
      <c r="AD80" s="18">
        <v>0</v>
      </c>
    </row>
    <row r="81" spans="1:30" hidden="1" x14ac:dyDescent="0.2">
      <c r="A81" s="17" t="s">
        <v>170</v>
      </c>
      <c r="B81" s="18">
        <v>0</v>
      </c>
      <c r="C81" s="18">
        <v>0</v>
      </c>
      <c r="D81" s="18">
        <v>0</v>
      </c>
      <c r="E81" s="18">
        <v>0</v>
      </c>
      <c r="F81" s="18">
        <v>0</v>
      </c>
      <c r="G81" s="18">
        <v>0</v>
      </c>
      <c r="H81" s="18">
        <v>0</v>
      </c>
      <c r="I81" s="18">
        <v>0</v>
      </c>
      <c r="J81" s="18">
        <v>0</v>
      </c>
      <c r="K81" s="18">
        <v>0</v>
      </c>
      <c r="L81" s="18">
        <v>0</v>
      </c>
      <c r="M81" s="18">
        <v>0</v>
      </c>
      <c r="N81" s="18">
        <v>0</v>
      </c>
      <c r="O81" s="18">
        <v>0</v>
      </c>
      <c r="P81" s="18">
        <v>0</v>
      </c>
      <c r="Q81" s="18">
        <v>0</v>
      </c>
      <c r="R81" s="18">
        <v>0</v>
      </c>
      <c r="S81" s="18">
        <v>0</v>
      </c>
      <c r="T81" s="18">
        <v>0</v>
      </c>
      <c r="U81" s="18">
        <v>165.2</v>
      </c>
      <c r="V81" s="18">
        <v>0</v>
      </c>
      <c r="W81" s="18">
        <v>0</v>
      </c>
      <c r="X81" s="18">
        <v>0</v>
      </c>
      <c r="Y81" s="18">
        <v>0</v>
      </c>
      <c r="Z81" s="18">
        <v>0</v>
      </c>
      <c r="AA81" s="18">
        <v>0</v>
      </c>
      <c r="AB81" s="18">
        <v>0</v>
      </c>
      <c r="AC81" s="18">
        <v>0</v>
      </c>
      <c r="AD81" s="18">
        <v>0</v>
      </c>
    </row>
    <row r="82" spans="1:30" hidden="1" x14ac:dyDescent="0.2">
      <c r="A82" s="17" t="s">
        <v>250</v>
      </c>
      <c r="B82" s="18">
        <v>0</v>
      </c>
      <c r="C82" s="18">
        <v>0</v>
      </c>
      <c r="D82" s="18">
        <v>0</v>
      </c>
      <c r="E82" s="18">
        <v>0</v>
      </c>
      <c r="F82" s="18">
        <v>0</v>
      </c>
      <c r="G82" s="18">
        <v>0</v>
      </c>
      <c r="H82" s="18">
        <v>0</v>
      </c>
      <c r="I82" s="18">
        <v>0</v>
      </c>
      <c r="J82" s="18">
        <v>0</v>
      </c>
      <c r="K82" s="18">
        <v>0</v>
      </c>
      <c r="L82" s="18">
        <v>0</v>
      </c>
      <c r="M82" s="18">
        <v>0</v>
      </c>
      <c r="N82" s="18">
        <v>0</v>
      </c>
      <c r="O82" s="18">
        <v>0</v>
      </c>
      <c r="P82" s="18">
        <v>0</v>
      </c>
      <c r="Q82" s="18">
        <v>0</v>
      </c>
      <c r="R82" s="18">
        <v>0</v>
      </c>
      <c r="S82" s="18">
        <v>0</v>
      </c>
      <c r="T82" s="18">
        <v>104.47199999999999</v>
      </c>
      <c r="U82" s="18">
        <v>152.94300000000001</v>
      </c>
      <c r="V82" s="18">
        <v>0</v>
      </c>
      <c r="W82" s="18">
        <v>0</v>
      </c>
      <c r="X82" s="18">
        <v>0</v>
      </c>
      <c r="Y82" s="18">
        <v>0</v>
      </c>
      <c r="Z82" s="18">
        <v>0</v>
      </c>
      <c r="AA82" s="18">
        <v>0</v>
      </c>
      <c r="AB82" s="18">
        <v>0</v>
      </c>
      <c r="AC82" s="18">
        <v>0</v>
      </c>
      <c r="AD82" s="18">
        <v>0</v>
      </c>
    </row>
    <row r="83" spans="1:30" hidden="1" x14ac:dyDescent="0.2">
      <c r="A83" s="17" t="s">
        <v>153</v>
      </c>
      <c r="B83" s="18">
        <v>0.61299999999999999</v>
      </c>
      <c r="C83" s="18">
        <v>69.453999999999994</v>
      </c>
      <c r="D83" s="18">
        <v>108.218</v>
      </c>
      <c r="E83" s="18">
        <v>37.457999999999998</v>
      </c>
      <c r="F83" s="18">
        <v>71.924999999999997</v>
      </c>
      <c r="G83" s="18">
        <v>71.924000000000007</v>
      </c>
      <c r="H83" s="18">
        <v>159.405</v>
      </c>
      <c r="I83" s="18">
        <v>51.329000000000001</v>
      </c>
      <c r="J83" s="18">
        <v>0</v>
      </c>
      <c r="K83" s="18">
        <v>0</v>
      </c>
      <c r="L83" s="18">
        <v>0</v>
      </c>
      <c r="M83" s="18">
        <v>0</v>
      </c>
      <c r="N83" s="18">
        <v>1.3919999999999999</v>
      </c>
      <c r="O83" s="18">
        <v>0</v>
      </c>
      <c r="P83" s="18">
        <v>38.622999999999998</v>
      </c>
      <c r="Q83" s="18">
        <v>118.845</v>
      </c>
      <c r="R83" s="18">
        <v>178.429</v>
      </c>
      <c r="S83" s="18">
        <v>20.657</v>
      </c>
      <c r="T83" s="18">
        <v>0</v>
      </c>
      <c r="U83" s="18">
        <v>0</v>
      </c>
      <c r="V83" s="18">
        <v>0</v>
      </c>
      <c r="W83" s="18">
        <v>24.850999999999999</v>
      </c>
      <c r="X83" s="18">
        <v>11.874000000000001</v>
      </c>
      <c r="Y83" s="18">
        <v>0</v>
      </c>
      <c r="Z83" s="18">
        <v>0</v>
      </c>
      <c r="AA83" s="18">
        <v>0</v>
      </c>
      <c r="AB83" s="18">
        <v>0</v>
      </c>
      <c r="AC83" s="18">
        <v>110.664</v>
      </c>
      <c r="AD83" s="18">
        <v>0</v>
      </c>
    </row>
    <row r="84" spans="1:30" hidden="1" x14ac:dyDescent="0.2">
      <c r="A84" s="17" t="s">
        <v>61</v>
      </c>
      <c r="B84" s="18">
        <v>107.57599999999999</v>
      </c>
      <c r="C84" s="18">
        <v>8.4909999999999997</v>
      </c>
      <c r="D84" s="18">
        <v>106.992</v>
      </c>
      <c r="E84" s="18">
        <v>133.79599999999999</v>
      </c>
      <c r="F84" s="18">
        <v>318.70699999999999</v>
      </c>
      <c r="G84" s="18">
        <v>132.09200000000001</v>
      </c>
      <c r="H84" s="18">
        <v>103.666</v>
      </c>
      <c r="I84" s="18">
        <v>1109.6880000000001</v>
      </c>
      <c r="J84" s="18">
        <v>36.332000000000001</v>
      </c>
      <c r="K84" s="18">
        <v>116.206</v>
      </c>
      <c r="L84" s="18">
        <v>3959.116</v>
      </c>
      <c r="M84" s="18">
        <v>2227.4160000000002</v>
      </c>
      <c r="N84" s="18">
        <v>40.896000000000001</v>
      </c>
      <c r="O84" s="18">
        <v>27.727</v>
      </c>
      <c r="P84" s="18">
        <v>25.971</v>
      </c>
      <c r="Q84" s="18">
        <v>1.113</v>
      </c>
      <c r="R84" s="18">
        <v>0.82299999999999995</v>
      </c>
      <c r="S84" s="18">
        <v>22.449000000000002</v>
      </c>
      <c r="T84" s="18">
        <v>0</v>
      </c>
      <c r="U84" s="18">
        <v>47.2</v>
      </c>
      <c r="V84" s="18">
        <v>0</v>
      </c>
      <c r="W84" s="18">
        <v>0</v>
      </c>
      <c r="X84" s="18">
        <v>9.9369999999999994</v>
      </c>
      <c r="Y84" s="18">
        <v>4.6470000000000002</v>
      </c>
      <c r="Z84" s="18">
        <v>23.14</v>
      </c>
      <c r="AA84" s="18">
        <v>51.755000000000003</v>
      </c>
      <c r="AB84" s="18">
        <v>0</v>
      </c>
      <c r="AC84" s="18">
        <v>0</v>
      </c>
      <c r="AD84" s="18">
        <v>0</v>
      </c>
    </row>
    <row r="85" spans="1:30" hidden="1" x14ac:dyDescent="0.2">
      <c r="A85" s="17" t="s">
        <v>71</v>
      </c>
      <c r="B85" s="18">
        <v>0</v>
      </c>
      <c r="C85" s="18">
        <v>0</v>
      </c>
      <c r="D85" s="18">
        <v>0</v>
      </c>
      <c r="E85" s="18">
        <v>0</v>
      </c>
      <c r="F85" s="18">
        <v>0</v>
      </c>
      <c r="G85" s="18">
        <v>0</v>
      </c>
      <c r="H85" s="18">
        <v>0</v>
      </c>
      <c r="I85" s="18">
        <v>0</v>
      </c>
      <c r="J85" s="18">
        <v>0</v>
      </c>
      <c r="K85" s="18">
        <v>0</v>
      </c>
      <c r="L85" s="18">
        <v>0</v>
      </c>
      <c r="M85" s="18">
        <v>0</v>
      </c>
      <c r="N85" s="18">
        <v>0</v>
      </c>
      <c r="O85" s="18">
        <v>0</v>
      </c>
      <c r="P85" s="18">
        <v>0</v>
      </c>
      <c r="Q85" s="18">
        <v>0</v>
      </c>
      <c r="R85" s="18">
        <v>0</v>
      </c>
      <c r="S85" s="18">
        <v>0</v>
      </c>
      <c r="T85" s="18">
        <v>236</v>
      </c>
      <c r="U85" s="18">
        <v>94.4</v>
      </c>
      <c r="V85" s="18">
        <v>0</v>
      </c>
      <c r="W85" s="18">
        <v>0</v>
      </c>
      <c r="X85" s="18">
        <v>0</v>
      </c>
      <c r="Y85" s="18">
        <v>0</v>
      </c>
      <c r="Z85" s="18">
        <v>0</v>
      </c>
      <c r="AA85" s="18">
        <v>0</v>
      </c>
      <c r="AB85" s="18">
        <v>21.713999999999999</v>
      </c>
      <c r="AC85" s="18">
        <v>0</v>
      </c>
      <c r="AD85" s="18">
        <v>0</v>
      </c>
    </row>
    <row r="86" spans="1:30" hidden="1" x14ac:dyDescent="0.2">
      <c r="A86" s="17" t="s">
        <v>54</v>
      </c>
      <c r="B86" s="18">
        <v>22.196999999999999</v>
      </c>
      <c r="C86" s="18">
        <v>0.53400000000000003</v>
      </c>
      <c r="D86" s="18">
        <v>780.08399999999995</v>
      </c>
      <c r="E86" s="18">
        <v>409.33</v>
      </c>
      <c r="F86" s="18">
        <v>1096.3820000000001</v>
      </c>
      <c r="G86" s="18">
        <v>124.687</v>
      </c>
      <c r="H86" s="18">
        <v>208.68199999999999</v>
      </c>
      <c r="I86" s="18">
        <v>318.524</v>
      </c>
      <c r="J86" s="18">
        <v>218.256</v>
      </c>
      <c r="K86" s="18">
        <v>22.920999999999999</v>
      </c>
      <c r="L86" s="18">
        <v>271.55900000000003</v>
      </c>
      <c r="M86" s="18">
        <v>253.648</v>
      </c>
      <c r="N86" s="18">
        <v>126.86</v>
      </c>
      <c r="O86" s="18">
        <v>230.63499999999999</v>
      </c>
      <c r="P86" s="18">
        <v>108</v>
      </c>
      <c r="Q86" s="18">
        <v>290.21199999999999</v>
      </c>
      <c r="R86" s="18">
        <v>207.68799999999999</v>
      </c>
      <c r="S86" s="18">
        <v>588.46500000000003</v>
      </c>
      <c r="T86" s="18">
        <v>565.06700000000001</v>
      </c>
      <c r="U86" s="18">
        <v>0</v>
      </c>
      <c r="V86" s="18">
        <v>0</v>
      </c>
      <c r="W86" s="18">
        <v>23.437000000000001</v>
      </c>
      <c r="X86" s="18">
        <v>40.399000000000001</v>
      </c>
      <c r="Y86" s="18">
        <v>2.5</v>
      </c>
      <c r="Z86" s="18">
        <v>0</v>
      </c>
      <c r="AA86" s="18">
        <v>3.06</v>
      </c>
      <c r="AB86" s="18">
        <v>0</v>
      </c>
      <c r="AC86" s="18">
        <v>34.694000000000003</v>
      </c>
      <c r="AD86" s="18">
        <v>0</v>
      </c>
    </row>
    <row r="87" spans="1:30" hidden="1" x14ac:dyDescent="0.2">
      <c r="A87" s="17" t="s">
        <v>155</v>
      </c>
      <c r="B87" s="18">
        <v>0</v>
      </c>
      <c r="C87" s="18">
        <v>9.2889999999999997</v>
      </c>
      <c r="D87" s="18">
        <v>1</v>
      </c>
      <c r="E87" s="18">
        <v>188.934</v>
      </c>
      <c r="F87" s="18">
        <v>0</v>
      </c>
      <c r="G87" s="18">
        <v>0</v>
      </c>
      <c r="H87" s="18">
        <v>0</v>
      </c>
      <c r="I87" s="18">
        <v>0</v>
      </c>
      <c r="J87" s="18">
        <v>0</v>
      </c>
      <c r="K87" s="18">
        <v>0</v>
      </c>
      <c r="L87" s="18">
        <v>0</v>
      </c>
      <c r="M87" s="18">
        <v>0</v>
      </c>
      <c r="N87" s="18">
        <v>0</v>
      </c>
      <c r="O87" s="18">
        <v>7.9139999999999997</v>
      </c>
      <c r="P87" s="18">
        <v>0</v>
      </c>
      <c r="Q87" s="18">
        <v>0</v>
      </c>
      <c r="R87" s="18">
        <v>0</v>
      </c>
      <c r="S87" s="18">
        <v>5.45</v>
      </c>
      <c r="T87" s="18">
        <v>31.619</v>
      </c>
      <c r="U87" s="18">
        <v>0</v>
      </c>
      <c r="V87" s="18">
        <v>0</v>
      </c>
      <c r="W87" s="18">
        <v>0</v>
      </c>
      <c r="X87" s="18">
        <v>0</v>
      </c>
      <c r="Y87" s="18">
        <v>1.74</v>
      </c>
      <c r="Z87" s="18">
        <v>0</v>
      </c>
      <c r="AA87" s="18">
        <v>1.4</v>
      </c>
      <c r="AB87" s="18">
        <v>55.689</v>
      </c>
      <c r="AC87" s="18">
        <v>22.774000000000001</v>
      </c>
      <c r="AD87" s="18">
        <v>17.446000000000002</v>
      </c>
    </row>
    <row r="88" spans="1:30" hidden="1" x14ac:dyDescent="0.2">
      <c r="A88" s="17" t="s">
        <v>104</v>
      </c>
      <c r="B88" s="18">
        <v>0</v>
      </c>
      <c r="C88" s="18">
        <v>0</v>
      </c>
      <c r="D88" s="18">
        <v>0</v>
      </c>
      <c r="E88" s="18">
        <v>0</v>
      </c>
      <c r="F88" s="18">
        <v>0</v>
      </c>
      <c r="G88" s="18">
        <v>0</v>
      </c>
      <c r="H88" s="18">
        <v>3.4169999999999998</v>
      </c>
      <c r="I88" s="18">
        <v>0</v>
      </c>
      <c r="J88" s="18">
        <v>0</v>
      </c>
      <c r="K88" s="18">
        <v>0</v>
      </c>
      <c r="L88" s="18">
        <v>20</v>
      </c>
      <c r="M88" s="18">
        <v>10.48</v>
      </c>
      <c r="N88" s="18">
        <v>0</v>
      </c>
      <c r="O88" s="18">
        <v>0</v>
      </c>
      <c r="P88" s="18">
        <v>0</v>
      </c>
      <c r="Q88" s="18">
        <v>0</v>
      </c>
      <c r="R88" s="18">
        <v>0</v>
      </c>
      <c r="S88" s="18">
        <v>0</v>
      </c>
      <c r="T88" s="18">
        <v>18.334</v>
      </c>
      <c r="U88" s="18">
        <v>0</v>
      </c>
      <c r="V88" s="18">
        <v>12.773999999999999</v>
      </c>
      <c r="W88" s="18">
        <v>0</v>
      </c>
      <c r="X88" s="18">
        <v>0</v>
      </c>
      <c r="Y88" s="18">
        <v>0</v>
      </c>
      <c r="Z88" s="18">
        <v>18.369</v>
      </c>
      <c r="AA88" s="18">
        <v>13.266</v>
      </c>
      <c r="AB88" s="18">
        <v>14.263999999999999</v>
      </c>
      <c r="AC88" s="18">
        <v>24.488</v>
      </c>
      <c r="AD88" s="18">
        <v>15.874000000000001</v>
      </c>
    </row>
    <row r="89" spans="1:30" hidden="1" x14ac:dyDescent="0.2">
      <c r="A89" s="17" t="s">
        <v>257</v>
      </c>
      <c r="B89" s="18">
        <v>0</v>
      </c>
      <c r="C89" s="18">
        <v>0</v>
      </c>
      <c r="D89" s="18">
        <v>17.690000000000001</v>
      </c>
      <c r="E89" s="18">
        <v>0</v>
      </c>
      <c r="F89" s="18">
        <v>0</v>
      </c>
      <c r="G89" s="18">
        <v>0</v>
      </c>
      <c r="H89" s="18">
        <v>0</v>
      </c>
      <c r="I89" s="18">
        <v>0</v>
      </c>
      <c r="J89" s="18">
        <v>0</v>
      </c>
      <c r="K89" s="18">
        <v>0</v>
      </c>
      <c r="L89" s="18">
        <v>0</v>
      </c>
      <c r="M89" s="18">
        <v>0</v>
      </c>
      <c r="N89" s="18">
        <v>0</v>
      </c>
      <c r="O89" s="18">
        <v>0</v>
      </c>
      <c r="P89" s="18">
        <v>0</v>
      </c>
      <c r="Q89" s="18">
        <v>0</v>
      </c>
      <c r="R89" s="18">
        <v>0</v>
      </c>
      <c r="S89" s="18">
        <v>0</v>
      </c>
      <c r="T89" s="18">
        <v>0</v>
      </c>
      <c r="U89" s="18">
        <v>70.031999999999996</v>
      </c>
      <c r="V89" s="18">
        <v>23.216000000000001</v>
      </c>
      <c r="W89" s="18">
        <v>0</v>
      </c>
      <c r="X89" s="18">
        <v>0</v>
      </c>
      <c r="Y89" s="18">
        <v>0</v>
      </c>
      <c r="Z89" s="18">
        <v>0</v>
      </c>
      <c r="AA89" s="18">
        <v>0</v>
      </c>
      <c r="AB89" s="18">
        <v>0</v>
      </c>
      <c r="AC89" s="18">
        <v>0</v>
      </c>
      <c r="AD89" s="18">
        <v>0</v>
      </c>
    </row>
    <row r="90" spans="1:30" hidden="1" x14ac:dyDescent="0.2">
      <c r="A90" s="17" t="s">
        <v>202</v>
      </c>
      <c r="B90" s="18">
        <v>0</v>
      </c>
      <c r="C90" s="18">
        <v>0</v>
      </c>
      <c r="D90" s="18">
        <v>0</v>
      </c>
      <c r="E90" s="18">
        <v>0</v>
      </c>
      <c r="F90" s="18">
        <v>0</v>
      </c>
      <c r="G90" s="18">
        <v>0</v>
      </c>
      <c r="H90" s="18">
        <v>0</v>
      </c>
      <c r="I90" s="18">
        <v>0</v>
      </c>
      <c r="J90" s="18">
        <v>0</v>
      </c>
      <c r="K90" s="18">
        <v>0</v>
      </c>
      <c r="L90" s="18">
        <v>0</v>
      </c>
      <c r="M90" s="18">
        <v>2.6890000000000001</v>
      </c>
      <c r="N90" s="18">
        <v>0</v>
      </c>
      <c r="O90" s="18">
        <v>0</v>
      </c>
      <c r="P90" s="18">
        <v>0.92100000000000004</v>
      </c>
      <c r="Q90" s="18">
        <v>0</v>
      </c>
      <c r="R90" s="18">
        <v>3.4350000000000001</v>
      </c>
      <c r="S90" s="18">
        <v>0</v>
      </c>
      <c r="T90" s="18">
        <v>21.72</v>
      </c>
      <c r="U90" s="18">
        <v>22.13</v>
      </c>
      <c r="V90" s="18">
        <v>0</v>
      </c>
      <c r="W90" s="18">
        <v>0</v>
      </c>
      <c r="X90" s="18">
        <v>0</v>
      </c>
      <c r="Y90" s="18">
        <v>0</v>
      </c>
      <c r="Z90" s="18">
        <v>0</v>
      </c>
      <c r="AA90" s="18">
        <v>2.46</v>
      </c>
      <c r="AB90" s="18">
        <v>0</v>
      </c>
      <c r="AC90" s="18">
        <v>60.125</v>
      </c>
      <c r="AD90" s="18">
        <v>0</v>
      </c>
    </row>
    <row r="91" spans="1:30" hidden="1" x14ac:dyDescent="0.2">
      <c r="A91" s="17" t="s">
        <v>140</v>
      </c>
      <c r="B91" s="18">
        <v>0</v>
      </c>
      <c r="C91" s="18">
        <v>0</v>
      </c>
      <c r="D91" s="18">
        <v>0</v>
      </c>
      <c r="E91" s="18">
        <v>0</v>
      </c>
      <c r="F91" s="18">
        <v>0</v>
      </c>
      <c r="G91" s="18">
        <v>0</v>
      </c>
      <c r="H91" s="18">
        <v>0</v>
      </c>
      <c r="I91" s="18">
        <v>0</v>
      </c>
      <c r="J91" s="18">
        <v>0</v>
      </c>
      <c r="K91" s="18">
        <v>0.55000000000000004</v>
      </c>
      <c r="L91" s="18">
        <v>0</v>
      </c>
      <c r="M91" s="18">
        <v>0</v>
      </c>
      <c r="N91" s="18">
        <v>0</v>
      </c>
      <c r="O91" s="18">
        <v>0</v>
      </c>
      <c r="P91" s="18">
        <v>0</v>
      </c>
      <c r="Q91" s="18">
        <v>3.5329999999999999</v>
      </c>
      <c r="R91" s="18">
        <v>0</v>
      </c>
      <c r="S91" s="18">
        <v>0</v>
      </c>
      <c r="T91" s="18">
        <v>0</v>
      </c>
      <c r="U91" s="18">
        <v>10.759</v>
      </c>
      <c r="V91" s="18">
        <v>15.545</v>
      </c>
      <c r="W91" s="18">
        <v>1.3560000000000001</v>
      </c>
      <c r="X91" s="18">
        <v>41.262999999999998</v>
      </c>
      <c r="Y91" s="18">
        <v>0</v>
      </c>
      <c r="Z91" s="18">
        <v>0</v>
      </c>
      <c r="AA91" s="18">
        <v>7.3739999999999997</v>
      </c>
      <c r="AB91" s="18">
        <v>0</v>
      </c>
      <c r="AC91" s="18">
        <v>0</v>
      </c>
      <c r="AD91" s="18">
        <v>6.4279999999999999</v>
      </c>
    </row>
    <row r="92" spans="1:30" hidden="1" x14ac:dyDescent="0.2">
      <c r="A92" s="17" t="s">
        <v>95</v>
      </c>
      <c r="B92" s="18">
        <v>0</v>
      </c>
      <c r="C92" s="18">
        <v>0</v>
      </c>
      <c r="D92" s="18">
        <v>0</v>
      </c>
      <c r="E92" s="18">
        <v>0</v>
      </c>
      <c r="F92" s="18">
        <v>0</v>
      </c>
      <c r="G92" s="18">
        <v>0</v>
      </c>
      <c r="H92" s="18">
        <v>0</v>
      </c>
      <c r="I92" s="18">
        <v>0</v>
      </c>
      <c r="J92" s="18">
        <v>0</v>
      </c>
      <c r="K92" s="18">
        <v>0</v>
      </c>
      <c r="L92" s="18">
        <v>0</v>
      </c>
      <c r="M92" s="18">
        <v>0</v>
      </c>
      <c r="N92" s="18">
        <v>0</v>
      </c>
      <c r="O92" s="18">
        <v>0</v>
      </c>
      <c r="P92" s="18">
        <v>0</v>
      </c>
      <c r="Q92" s="18">
        <v>0</v>
      </c>
      <c r="R92" s="18">
        <v>0.16800000000000001</v>
      </c>
      <c r="S92" s="18">
        <v>0</v>
      </c>
      <c r="T92" s="18">
        <v>0</v>
      </c>
      <c r="U92" s="18">
        <v>0</v>
      </c>
      <c r="V92" s="18">
        <v>0</v>
      </c>
      <c r="W92" s="18">
        <v>0</v>
      </c>
      <c r="X92" s="18">
        <v>0</v>
      </c>
      <c r="Y92" s="18">
        <v>4.375</v>
      </c>
      <c r="Z92" s="18">
        <v>38.508000000000003</v>
      </c>
      <c r="AA92" s="18">
        <v>27.922000000000001</v>
      </c>
      <c r="AB92" s="18">
        <v>0.91400000000000003</v>
      </c>
      <c r="AC92" s="18">
        <v>2.4409999999999998</v>
      </c>
      <c r="AD92" s="18">
        <v>0</v>
      </c>
    </row>
    <row r="93" spans="1:30" hidden="1" x14ac:dyDescent="0.2">
      <c r="A93" s="17" t="s">
        <v>208</v>
      </c>
      <c r="B93" s="18">
        <v>0</v>
      </c>
      <c r="C93" s="18">
        <v>0</v>
      </c>
      <c r="D93" s="18">
        <v>0</v>
      </c>
      <c r="E93" s="18">
        <v>0</v>
      </c>
      <c r="F93" s="18">
        <v>0</v>
      </c>
      <c r="G93" s="18">
        <v>0</v>
      </c>
      <c r="H93" s="18">
        <v>0</v>
      </c>
      <c r="I93" s="18">
        <v>0</v>
      </c>
      <c r="J93" s="18">
        <v>0</v>
      </c>
      <c r="K93" s="18">
        <v>0</v>
      </c>
      <c r="L93" s="18">
        <v>0</v>
      </c>
      <c r="M93" s="18">
        <v>0</v>
      </c>
      <c r="N93" s="18">
        <v>0</v>
      </c>
      <c r="O93" s="18">
        <v>0</v>
      </c>
      <c r="P93" s="18">
        <v>0</v>
      </c>
      <c r="Q93" s="18">
        <v>0</v>
      </c>
      <c r="R93" s="18">
        <v>0</v>
      </c>
      <c r="S93" s="18">
        <v>0</v>
      </c>
      <c r="T93" s="18">
        <v>0</v>
      </c>
      <c r="U93" s="18">
        <v>0</v>
      </c>
      <c r="V93" s="18">
        <v>0</v>
      </c>
      <c r="W93" s="18">
        <v>0</v>
      </c>
      <c r="X93" s="18">
        <v>0</v>
      </c>
      <c r="Y93" s="18">
        <v>0</v>
      </c>
      <c r="Z93" s="18">
        <v>0</v>
      </c>
      <c r="AA93" s="18">
        <v>0</v>
      </c>
      <c r="AB93" s="18">
        <v>0</v>
      </c>
      <c r="AC93" s="18">
        <v>8.8290000000000006</v>
      </c>
      <c r="AD93" s="18">
        <v>62.563000000000002</v>
      </c>
    </row>
    <row r="94" spans="1:30" hidden="1" x14ac:dyDescent="0.2">
      <c r="A94" s="17" t="s">
        <v>296</v>
      </c>
      <c r="B94" s="18">
        <v>0</v>
      </c>
      <c r="C94" s="18">
        <v>0</v>
      </c>
      <c r="D94" s="18">
        <v>0</v>
      </c>
      <c r="E94" s="18">
        <v>0</v>
      </c>
      <c r="F94" s="18">
        <v>0</v>
      </c>
      <c r="G94" s="18">
        <v>0</v>
      </c>
      <c r="H94" s="18">
        <v>0</v>
      </c>
      <c r="I94" s="18">
        <v>0</v>
      </c>
      <c r="J94" s="18">
        <v>0</v>
      </c>
      <c r="K94" s="18">
        <v>0</v>
      </c>
      <c r="L94" s="18">
        <v>0</v>
      </c>
      <c r="M94" s="18">
        <v>0</v>
      </c>
      <c r="N94" s="18">
        <v>0</v>
      </c>
      <c r="O94" s="18">
        <v>0</v>
      </c>
      <c r="P94" s="18">
        <v>0</v>
      </c>
      <c r="Q94" s="18">
        <v>0</v>
      </c>
      <c r="R94" s="18">
        <v>0</v>
      </c>
      <c r="S94" s="18">
        <v>0</v>
      </c>
      <c r="T94" s="18">
        <v>0</v>
      </c>
      <c r="U94" s="18">
        <v>0</v>
      </c>
      <c r="V94" s="18">
        <v>0</v>
      </c>
      <c r="W94" s="18">
        <v>0</v>
      </c>
      <c r="X94" s="18">
        <v>0</v>
      </c>
      <c r="Y94" s="18">
        <v>0</v>
      </c>
      <c r="Z94" s="18">
        <v>0</v>
      </c>
      <c r="AA94" s="18">
        <v>69.992000000000004</v>
      </c>
      <c r="AB94" s="18">
        <v>0</v>
      </c>
      <c r="AC94" s="18">
        <v>0</v>
      </c>
      <c r="AD94" s="18">
        <v>0</v>
      </c>
    </row>
    <row r="95" spans="1:30" hidden="1" x14ac:dyDescent="0.2">
      <c r="A95" s="17" t="s">
        <v>90</v>
      </c>
      <c r="B95" s="18">
        <v>0</v>
      </c>
      <c r="C95" s="18">
        <v>0</v>
      </c>
      <c r="D95" s="18">
        <v>7.077</v>
      </c>
      <c r="E95" s="18">
        <v>16.323</v>
      </c>
      <c r="F95" s="18">
        <v>0</v>
      </c>
      <c r="G95" s="18">
        <v>0</v>
      </c>
      <c r="H95" s="18">
        <v>0</v>
      </c>
      <c r="I95" s="18">
        <v>0</v>
      </c>
      <c r="J95" s="18">
        <v>0</v>
      </c>
      <c r="K95" s="18">
        <v>0</v>
      </c>
      <c r="L95" s="18">
        <v>0</v>
      </c>
      <c r="M95" s="18">
        <v>0</v>
      </c>
      <c r="N95" s="18">
        <v>0</v>
      </c>
      <c r="O95" s="18">
        <v>0</v>
      </c>
      <c r="P95" s="18">
        <v>0</v>
      </c>
      <c r="Q95" s="18">
        <v>0</v>
      </c>
      <c r="R95" s="18">
        <v>0</v>
      </c>
      <c r="S95" s="18">
        <v>92.81</v>
      </c>
      <c r="T95" s="18">
        <v>96.536000000000001</v>
      </c>
      <c r="U95" s="18">
        <v>0</v>
      </c>
      <c r="V95" s="18">
        <v>0</v>
      </c>
      <c r="W95" s="18">
        <v>64.802000000000007</v>
      </c>
      <c r="X95" s="18">
        <v>1.4970000000000001</v>
      </c>
      <c r="Y95" s="18">
        <v>0</v>
      </c>
      <c r="Z95" s="18">
        <v>0</v>
      </c>
      <c r="AA95" s="18">
        <v>0</v>
      </c>
      <c r="AB95" s="18">
        <v>0</v>
      </c>
      <c r="AC95" s="18">
        <v>0</v>
      </c>
      <c r="AD95" s="18">
        <v>0</v>
      </c>
    </row>
    <row r="96" spans="1:30" hidden="1" x14ac:dyDescent="0.2">
      <c r="A96" s="17" t="s">
        <v>121</v>
      </c>
      <c r="B96" s="18">
        <v>0</v>
      </c>
      <c r="C96" s="18">
        <v>0</v>
      </c>
      <c r="D96" s="18">
        <v>0</v>
      </c>
      <c r="E96" s="18">
        <v>0</v>
      </c>
      <c r="F96" s="18">
        <v>5.9820000000000002</v>
      </c>
      <c r="G96" s="18">
        <v>0</v>
      </c>
      <c r="H96" s="18">
        <v>5.0380000000000003</v>
      </c>
      <c r="I96" s="18">
        <v>1.9710000000000001</v>
      </c>
      <c r="J96" s="18">
        <v>1.4670000000000001</v>
      </c>
      <c r="K96" s="18">
        <v>0</v>
      </c>
      <c r="L96" s="18">
        <v>0</v>
      </c>
      <c r="M96" s="18">
        <v>29.134</v>
      </c>
      <c r="N96" s="18">
        <v>0</v>
      </c>
      <c r="O96" s="18">
        <v>0</v>
      </c>
      <c r="P96" s="18">
        <v>0</v>
      </c>
      <c r="Q96" s="18">
        <v>0</v>
      </c>
      <c r="R96" s="18">
        <v>0</v>
      </c>
      <c r="S96" s="18">
        <v>0</v>
      </c>
      <c r="T96" s="18">
        <v>0</v>
      </c>
      <c r="U96" s="18">
        <v>0</v>
      </c>
      <c r="V96" s="18">
        <v>53.19</v>
      </c>
      <c r="W96" s="18">
        <v>0</v>
      </c>
      <c r="X96" s="18">
        <v>0</v>
      </c>
      <c r="Y96" s="18">
        <v>0</v>
      </c>
      <c r="Z96" s="18">
        <v>1.8180000000000001</v>
      </c>
      <c r="AA96" s="18">
        <v>0</v>
      </c>
      <c r="AB96" s="18">
        <v>0</v>
      </c>
      <c r="AC96" s="18">
        <v>0</v>
      </c>
      <c r="AD96" s="18">
        <v>9.2669999999999995</v>
      </c>
    </row>
    <row r="97" spans="1:30" hidden="1" x14ac:dyDescent="0.2">
      <c r="A97" s="17" t="s">
        <v>244</v>
      </c>
      <c r="B97" s="18">
        <v>0</v>
      </c>
      <c r="C97" s="18">
        <v>0</v>
      </c>
      <c r="D97" s="18">
        <v>0</v>
      </c>
      <c r="E97" s="18">
        <v>0</v>
      </c>
      <c r="F97" s="18">
        <v>0</v>
      </c>
      <c r="G97" s="18">
        <v>0</v>
      </c>
      <c r="H97" s="18">
        <v>0</v>
      </c>
      <c r="I97" s="18">
        <v>0</v>
      </c>
      <c r="J97" s="18">
        <v>0</v>
      </c>
      <c r="K97" s="18">
        <v>0</v>
      </c>
      <c r="L97" s="18">
        <v>0</v>
      </c>
      <c r="M97" s="18">
        <v>0</v>
      </c>
      <c r="N97" s="18">
        <v>0</v>
      </c>
      <c r="O97" s="18">
        <v>0</v>
      </c>
      <c r="P97" s="18">
        <v>0</v>
      </c>
      <c r="Q97" s="18">
        <v>0</v>
      </c>
      <c r="R97" s="18">
        <v>0</v>
      </c>
      <c r="S97" s="18">
        <v>0</v>
      </c>
      <c r="T97" s="18">
        <v>0</v>
      </c>
      <c r="U97" s="18">
        <v>0</v>
      </c>
      <c r="V97" s="18">
        <v>0</v>
      </c>
      <c r="W97" s="18">
        <v>1.837</v>
      </c>
      <c r="X97" s="18">
        <v>0</v>
      </c>
      <c r="Y97" s="18">
        <v>55.679000000000002</v>
      </c>
      <c r="Z97" s="18">
        <v>0</v>
      </c>
      <c r="AA97" s="18">
        <v>0</v>
      </c>
      <c r="AB97" s="18">
        <v>0</v>
      </c>
      <c r="AC97" s="18">
        <v>0</v>
      </c>
      <c r="AD97" s="18">
        <v>0</v>
      </c>
    </row>
    <row r="98" spans="1:30" hidden="1" x14ac:dyDescent="0.2">
      <c r="A98" s="17" t="s">
        <v>130</v>
      </c>
      <c r="B98" s="18">
        <v>0</v>
      </c>
      <c r="C98" s="18">
        <v>0</v>
      </c>
      <c r="D98" s="18">
        <v>0</v>
      </c>
      <c r="E98" s="18">
        <v>0</v>
      </c>
      <c r="F98" s="18">
        <v>0</v>
      </c>
      <c r="G98" s="18">
        <v>0</v>
      </c>
      <c r="H98" s="18">
        <v>0</v>
      </c>
      <c r="I98" s="18">
        <v>0</v>
      </c>
      <c r="J98" s="18">
        <v>0</v>
      </c>
      <c r="K98" s="18">
        <v>0</v>
      </c>
      <c r="L98" s="18">
        <v>0</v>
      </c>
      <c r="M98" s="18">
        <v>0</v>
      </c>
      <c r="N98" s="18">
        <v>0</v>
      </c>
      <c r="O98" s="18">
        <v>0</v>
      </c>
      <c r="P98" s="18">
        <v>0</v>
      </c>
      <c r="Q98" s="18">
        <v>0</v>
      </c>
      <c r="R98" s="18">
        <v>0</v>
      </c>
      <c r="S98" s="18">
        <v>0</v>
      </c>
      <c r="T98" s="18">
        <v>0</v>
      </c>
      <c r="U98" s="18">
        <v>30.207000000000001</v>
      </c>
      <c r="V98" s="18">
        <v>0</v>
      </c>
      <c r="W98" s="18">
        <v>9.9410000000000007</v>
      </c>
      <c r="X98" s="18">
        <v>14.962999999999999</v>
      </c>
      <c r="Y98" s="18">
        <v>0</v>
      </c>
      <c r="Z98" s="18">
        <v>0</v>
      </c>
      <c r="AA98" s="18">
        <v>0</v>
      </c>
      <c r="AB98" s="18">
        <v>1.724</v>
      </c>
      <c r="AC98" s="18">
        <v>0</v>
      </c>
      <c r="AD98" s="18">
        <v>0</v>
      </c>
    </row>
    <row r="99" spans="1:30" hidden="1" x14ac:dyDescent="0.2">
      <c r="A99" s="17" t="s">
        <v>178</v>
      </c>
      <c r="B99" s="18">
        <v>0</v>
      </c>
      <c r="C99" s="18">
        <v>0</v>
      </c>
      <c r="D99" s="18">
        <v>0</v>
      </c>
      <c r="E99" s="18">
        <v>0</v>
      </c>
      <c r="F99" s="18">
        <v>0</v>
      </c>
      <c r="G99" s="18">
        <v>0</v>
      </c>
      <c r="H99" s="18">
        <v>0</v>
      </c>
      <c r="I99" s="18">
        <v>0</v>
      </c>
      <c r="J99" s="18">
        <v>0</v>
      </c>
      <c r="K99" s="18">
        <v>0</v>
      </c>
      <c r="L99" s="18">
        <v>0</v>
      </c>
      <c r="M99" s="18">
        <v>0</v>
      </c>
      <c r="N99" s="18">
        <v>0</v>
      </c>
      <c r="O99" s="18">
        <v>0</v>
      </c>
      <c r="P99" s="18">
        <v>0</v>
      </c>
      <c r="Q99" s="18">
        <v>0</v>
      </c>
      <c r="R99" s="18">
        <v>0</v>
      </c>
      <c r="S99" s="18">
        <v>0</v>
      </c>
      <c r="T99" s="18">
        <v>10.132</v>
      </c>
      <c r="U99" s="18">
        <v>56.228000000000002</v>
      </c>
      <c r="V99" s="18">
        <v>0</v>
      </c>
      <c r="W99" s="18">
        <v>0</v>
      </c>
      <c r="X99" s="18">
        <v>0</v>
      </c>
      <c r="Y99" s="18">
        <v>0</v>
      </c>
      <c r="Z99" s="18">
        <v>0</v>
      </c>
      <c r="AA99" s="18">
        <v>0</v>
      </c>
      <c r="AB99" s="18">
        <v>0</v>
      </c>
      <c r="AC99" s="18">
        <v>0</v>
      </c>
      <c r="AD99" s="18">
        <v>0</v>
      </c>
    </row>
    <row r="100" spans="1:30" hidden="1" x14ac:dyDescent="0.2">
      <c r="A100" s="17" t="s">
        <v>151</v>
      </c>
      <c r="B100" s="18">
        <v>0</v>
      </c>
      <c r="C100" s="18">
        <v>34.923999999999999</v>
      </c>
      <c r="D100" s="18">
        <v>7.1239999999999997</v>
      </c>
      <c r="E100" s="18">
        <v>39.305</v>
      </c>
      <c r="F100" s="18">
        <v>72.522000000000006</v>
      </c>
      <c r="G100" s="18">
        <v>102.217</v>
      </c>
      <c r="H100" s="18">
        <v>35.923999999999999</v>
      </c>
      <c r="I100" s="18">
        <v>17.995000000000001</v>
      </c>
      <c r="J100" s="18">
        <v>26.417000000000002</v>
      </c>
      <c r="K100" s="18">
        <v>18.113</v>
      </c>
      <c r="L100" s="18">
        <v>10.458</v>
      </c>
      <c r="M100" s="18">
        <v>0</v>
      </c>
      <c r="N100" s="18">
        <v>15.597</v>
      </c>
      <c r="O100" s="18">
        <v>0</v>
      </c>
      <c r="P100" s="18">
        <v>4.9980000000000002</v>
      </c>
      <c r="Q100" s="18">
        <v>0</v>
      </c>
      <c r="R100" s="18">
        <v>0</v>
      </c>
      <c r="S100" s="18">
        <v>0</v>
      </c>
      <c r="T100" s="18">
        <v>7.4139999999999997</v>
      </c>
      <c r="U100" s="18">
        <v>18.536999999999999</v>
      </c>
      <c r="V100" s="18">
        <v>0</v>
      </c>
      <c r="W100" s="18">
        <v>14.301</v>
      </c>
      <c r="X100" s="18">
        <v>0</v>
      </c>
      <c r="Y100" s="18">
        <v>0</v>
      </c>
      <c r="Z100" s="18">
        <v>0</v>
      </c>
      <c r="AA100" s="18">
        <v>19.922000000000001</v>
      </c>
      <c r="AB100" s="18">
        <v>0</v>
      </c>
      <c r="AC100" s="18">
        <v>0</v>
      </c>
      <c r="AD100" s="18">
        <v>0</v>
      </c>
    </row>
    <row r="101" spans="1:30" hidden="1" x14ac:dyDescent="0.2">
      <c r="A101" s="17" t="s">
        <v>87</v>
      </c>
      <c r="B101" s="18">
        <v>0</v>
      </c>
      <c r="C101" s="18">
        <v>0</v>
      </c>
      <c r="D101" s="18">
        <v>0</v>
      </c>
      <c r="E101" s="18">
        <v>0</v>
      </c>
      <c r="F101" s="18">
        <v>0</v>
      </c>
      <c r="G101" s="18">
        <v>0</v>
      </c>
      <c r="H101" s="18">
        <v>0</v>
      </c>
      <c r="I101" s="18">
        <v>0</v>
      </c>
      <c r="J101" s="18">
        <v>0</v>
      </c>
      <c r="K101" s="18">
        <v>0</v>
      </c>
      <c r="L101" s="18">
        <v>0</v>
      </c>
      <c r="M101" s="18">
        <v>0</v>
      </c>
      <c r="N101" s="18">
        <v>0</v>
      </c>
      <c r="O101" s="18">
        <v>0</v>
      </c>
      <c r="P101" s="18">
        <v>0</v>
      </c>
      <c r="Q101" s="18">
        <v>0</v>
      </c>
      <c r="R101" s="18">
        <v>0</v>
      </c>
      <c r="S101" s="18">
        <v>0</v>
      </c>
      <c r="T101" s="18">
        <v>0</v>
      </c>
      <c r="U101" s="18">
        <v>0</v>
      </c>
      <c r="V101" s="18">
        <v>0</v>
      </c>
      <c r="W101" s="18">
        <v>0</v>
      </c>
      <c r="X101" s="18">
        <v>0</v>
      </c>
      <c r="Y101" s="18">
        <v>0</v>
      </c>
      <c r="Z101" s="18">
        <v>0</v>
      </c>
      <c r="AA101" s="18">
        <v>0</v>
      </c>
      <c r="AB101" s="18">
        <v>0</v>
      </c>
      <c r="AC101" s="18">
        <v>16.257000000000001</v>
      </c>
      <c r="AD101" s="18">
        <v>32.514000000000003</v>
      </c>
    </row>
    <row r="102" spans="1:30" hidden="1" x14ac:dyDescent="0.2">
      <c r="A102" s="17" t="s">
        <v>124</v>
      </c>
      <c r="B102" s="18">
        <v>0</v>
      </c>
      <c r="C102" s="18">
        <v>0</v>
      </c>
      <c r="D102" s="18">
        <v>0</v>
      </c>
      <c r="E102" s="18">
        <v>0</v>
      </c>
      <c r="F102" s="18">
        <v>0</v>
      </c>
      <c r="G102" s="18">
        <v>0</v>
      </c>
      <c r="H102" s="18">
        <v>0</v>
      </c>
      <c r="I102" s="18">
        <v>0</v>
      </c>
      <c r="J102" s="18">
        <v>0</v>
      </c>
      <c r="K102" s="18">
        <v>0</v>
      </c>
      <c r="L102" s="18">
        <v>0</v>
      </c>
      <c r="M102" s="18">
        <v>0</v>
      </c>
      <c r="N102" s="18">
        <v>0</v>
      </c>
      <c r="O102" s="18">
        <v>0</v>
      </c>
      <c r="P102" s="18">
        <v>0</v>
      </c>
      <c r="Q102" s="18">
        <v>0</v>
      </c>
      <c r="R102" s="18">
        <v>0</v>
      </c>
      <c r="S102" s="18">
        <v>1.1339999999999999</v>
      </c>
      <c r="T102" s="18">
        <v>3.57</v>
      </c>
      <c r="U102" s="18">
        <v>0</v>
      </c>
      <c r="V102" s="18">
        <v>0</v>
      </c>
      <c r="W102" s="18">
        <v>0</v>
      </c>
      <c r="X102" s="18">
        <v>0</v>
      </c>
      <c r="Y102" s="18">
        <v>0</v>
      </c>
      <c r="Z102" s="18">
        <v>0</v>
      </c>
      <c r="AA102" s="18">
        <v>15.534000000000001</v>
      </c>
      <c r="AB102" s="18">
        <v>13.382999999999999</v>
      </c>
      <c r="AC102" s="18">
        <v>9.8249999999999993</v>
      </c>
      <c r="AD102" s="18">
        <v>8.9860000000000007</v>
      </c>
    </row>
    <row r="103" spans="1:30" hidden="1" x14ac:dyDescent="0.2">
      <c r="A103" s="17" t="s">
        <v>150</v>
      </c>
      <c r="B103" s="18">
        <v>0</v>
      </c>
      <c r="C103" s="18">
        <v>0</v>
      </c>
      <c r="D103" s="18">
        <v>0</v>
      </c>
      <c r="E103" s="18">
        <v>0</v>
      </c>
      <c r="F103" s="18">
        <v>14.901</v>
      </c>
      <c r="G103" s="18">
        <v>0</v>
      </c>
      <c r="H103" s="18">
        <v>0</v>
      </c>
      <c r="I103" s="18">
        <v>0</v>
      </c>
      <c r="J103" s="18">
        <v>0</v>
      </c>
      <c r="K103" s="18">
        <v>0</v>
      </c>
      <c r="L103" s="18">
        <v>0</v>
      </c>
      <c r="M103" s="18">
        <v>0</v>
      </c>
      <c r="N103" s="18">
        <v>0</v>
      </c>
      <c r="O103" s="18">
        <v>0</v>
      </c>
      <c r="P103" s="18">
        <v>0</v>
      </c>
      <c r="Q103" s="18">
        <v>0</v>
      </c>
      <c r="R103" s="18">
        <v>0</v>
      </c>
      <c r="S103" s="18">
        <v>0</v>
      </c>
      <c r="T103" s="18">
        <v>0</v>
      </c>
      <c r="U103" s="18">
        <v>0</v>
      </c>
      <c r="V103" s="18">
        <v>0</v>
      </c>
      <c r="W103" s="18">
        <v>0</v>
      </c>
      <c r="X103" s="18">
        <v>21.44</v>
      </c>
      <c r="Y103" s="18">
        <v>21.36</v>
      </c>
      <c r="Z103" s="18">
        <v>0</v>
      </c>
      <c r="AA103" s="18">
        <v>0</v>
      </c>
      <c r="AB103" s="18">
        <v>0</v>
      </c>
      <c r="AC103" s="18">
        <v>0</v>
      </c>
      <c r="AD103" s="18">
        <v>0</v>
      </c>
    </row>
    <row r="104" spans="1:30" hidden="1" x14ac:dyDescent="0.2">
      <c r="A104" s="17" t="s">
        <v>210</v>
      </c>
      <c r="B104" s="18">
        <v>0</v>
      </c>
      <c r="C104" s="18">
        <v>0</v>
      </c>
      <c r="D104" s="18">
        <v>0</v>
      </c>
      <c r="E104" s="18">
        <v>0</v>
      </c>
      <c r="F104" s="18">
        <v>0</v>
      </c>
      <c r="G104" s="18">
        <v>0</v>
      </c>
      <c r="H104" s="18">
        <v>0</v>
      </c>
      <c r="I104" s="18">
        <v>0</v>
      </c>
      <c r="J104" s="18">
        <v>0</v>
      </c>
      <c r="K104" s="18">
        <v>0</v>
      </c>
      <c r="L104" s="18">
        <v>0</v>
      </c>
      <c r="M104" s="18">
        <v>0</v>
      </c>
      <c r="N104" s="18">
        <v>0</v>
      </c>
      <c r="O104" s="18">
        <v>0</v>
      </c>
      <c r="P104" s="18">
        <v>0</v>
      </c>
      <c r="Q104" s="18">
        <v>0</v>
      </c>
      <c r="R104" s="18">
        <v>5.5E-2</v>
      </c>
      <c r="S104" s="18">
        <v>0</v>
      </c>
      <c r="T104" s="18">
        <v>3.7240000000000002</v>
      </c>
      <c r="U104" s="18">
        <v>3.71</v>
      </c>
      <c r="V104" s="18">
        <v>0</v>
      </c>
      <c r="W104" s="18">
        <v>0</v>
      </c>
      <c r="X104" s="18">
        <v>8.2409999999999997</v>
      </c>
      <c r="Y104" s="18">
        <v>5.944</v>
      </c>
      <c r="Z104" s="18">
        <v>2.972</v>
      </c>
      <c r="AA104" s="18">
        <v>0</v>
      </c>
      <c r="AB104" s="18">
        <v>0</v>
      </c>
      <c r="AC104" s="18">
        <v>0</v>
      </c>
      <c r="AD104" s="18">
        <v>0</v>
      </c>
    </row>
    <row r="105" spans="1:30" hidden="1" x14ac:dyDescent="0.2">
      <c r="A105" s="17" t="s">
        <v>206</v>
      </c>
      <c r="B105" s="18">
        <v>0</v>
      </c>
      <c r="C105" s="18">
        <v>0</v>
      </c>
      <c r="D105" s="18">
        <v>0</v>
      </c>
      <c r="E105" s="18">
        <v>0</v>
      </c>
      <c r="F105" s="18">
        <v>0</v>
      </c>
      <c r="G105" s="18">
        <v>0</v>
      </c>
      <c r="H105" s="18">
        <v>0</v>
      </c>
      <c r="I105" s="18">
        <v>0</v>
      </c>
      <c r="J105" s="18">
        <v>0</v>
      </c>
      <c r="K105" s="18">
        <v>0</v>
      </c>
      <c r="L105" s="18">
        <v>0</v>
      </c>
      <c r="M105" s="18">
        <v>0</v>
      </c>
      <c r="N105" s="18">
        <v>0</v>
      </c>
      <c r="O105" s="18">
        <v>0</v>
      </c>
      <c r="P105" s="18">
        <v>0</v>
      </c>
      <c r="Q105" s="18">
        <v>0</v>
      </c>
      <c r="R105" s="18">
        <v>0</v>
      </c>
      <c r="S105" s="18">
        <v>0</v>
      </c>
      <c r="T105" s="18">
        <v>0</v>
      </c>
      <c r="U105" s="18">
        <v>0</v>
      </c>
      <c r="V105" s="18">
        <v>0</v>
      </c>
      <c r="W105" s="18">
        <v>0</v>
      </c>
      <c r="X105" s="18">
        <v>0</v>
      </c>
      <c r="Y105" s="18">
        <v>0</v>
      </c>
      <c r="Z105" s="18">
        <v>0</v>
      </c>
      <c r="AA105" s="18">
        <v>20.59</v>
      </c>
      <c r="AB105" s="18">
        <v>0</v>
      </c>
      <c r="AC105" s="18">
        <v>0</v>
      </c>
      <c r="AD105" s="18">
        <v>0</v>
      </c>
    </row>
    <row r="106" spans="1:30" hidden="1" x14ac:dyDescent="0.2">
      <c r="A106" s="17" t="s">
        <v>284</v>
      </c>
      <c r="B106" s="18">
        <v>0</v>
      </c>
      <c r="C106" s="18">
        <v>0</v>
      </c>
      <c r="D106" s="18">
        <v>0</v>
      </c>
      <c r="E106" s="18">
        <v>0</v>
      </c>
      <c r="F106" s="18">
        <v>0</v>
      </c>
      <c r="G106" s="18">
        <v>0</v>
      </c>
      <c r="H106" s="18">
        <v>0</v>
      </c>
      <c r="I106" s="18">
        <v>0</v>
      </c>
      <c r="J106" s="18">
        <v>0</v>
      </c>
      <c r="K106" s="18">
        <v>0</v>
      </c>
      <c r="L106" s="18">
        <v>0</v>
      </c>
      <c r="M106" s="18">
        <v>0</v>
      </c>
      <c r="N106" s="18">
        <v>0</v>
      </c>
      <c r="O106" s="18">
        <v>0</v>
      </c>
      <c r="P106" s="18">
        <v>0</v>
      </c>
      <c r="Q106" s="18">
        <v>0</v>
      </c>
      <c r="R106" s="18">
        <v>0</v>
      </c>
      <c r="S106" s="18">
        <v>0</v>
      </c>
      <c r="T106" s="18">
        <v>0</v>
      </c>
      <c r="U106" s="18">
        <v>0</v>
      </c>
      <c r="V106" s="18">
        <v>0</v>
      </c>
      <c r="W106" s="18">
        <v>0</v>
      </c>
      <c r="X106" s="18">
        <v>0</v>
      </c>
      <c r="Y106" s="18">
        <v>0</v>
      </c>
      <c r="Z106" s="18">
        <v>0</v>
      </c>
      <c r="AA106" s="18">
        <v>0</v>
      </c>
      <c r="AB106" s="18">
        <v>0</v>
      </c>
      <c r="AC106" s="18">
        <v>19.238</v>
      </c>
      <c r="AD106" s="18">
        <v>1.002</v>
      </c>
    </row>
    <row r="107" spans="1:30" hidden="1" x14ac:dyDescent="0.2">
      <c r="A107" s="17" t="s">
        <v>211</v>
      </c>
      <c r="B107" s="18">
        <v>0</v>
      </c>
      <c r="C107" s="18">
        <v>0</v>
      </c>
      <c r="D107" s="18">
        <v>0</v>
      </c>
      <c r="E107" s="18">
        <v>0</v>
      </c>
      <c r="F107" s="18">
        <v>0</v>
      </c>
      <c r="G107" s="18">
        <v>0</v>
      </c>
      <c r="H107" s="18">
        <v>0</v>
      </c>
      <c r="I107" s="18">
        <v>0</v>
      </c>
      <c r="J107" s="18">
        <v>0</v>
      </c>
      <c r="K107" s="18">
        <v>0</v>
      </c>
      <c r="L107" s="18">
        <v>0</v>
      </c>
      <c r="M107" s="18">
        <v>0</v>
      </c>
      <c r="N107" s="18">
        <v>0</v>
      </c>
      <c r="O107" s="18">
        <v>0</v>
      </c>
      <c r="P107" s="18">
        <v>0</v>
      </c>
      <c r="Q107" s="18">
        <v>0</v>
      </c>
      <c r="R107" s="18">
        <v>0</v>
      </c>
      <c r="S107" s="18">
        <v>0</v>
      </c>
      <c r="T107" s="18">
        <v>0</v>
      </c>
      <c r="U107" s="18">
        <v>0</v>
      </c>
      <c r="V107" s="18">
        <v>0</v>
      </c>
      <c r="W107" s="18">
        <v>0</v>
      </c>
      <c r="X107" s="18">
        <v>0</v>
      </c>
      <c r="Y107" s="18">
        <v>0</v>
      </c>
      <c r="Z107" s="18">
        <v>0</v>
      </c>
      <c r="AA107" s="18">
        <v>19.585999999999999</v>
      </c>
      <c r="AB107" s="18">
        <v>0</v>
      </c>
      <c r="AC107" s="18">
        <v>0</v>
      </c>
      <c r="AD107" s="18">
        <v>0</v>
      </c>
    </row>
    <row r="108" spans="1:30" hidden="1" x14ac:dyDescent="0.2">
      <c r="A108" s="17" t="s">
        <v>148</v>
      </c>
      <c r="B108" s="18">
        <v>0</v>
      </c>
      <c r="C108" s="18">
        <v>0</v>
      </c>
      <c r="D108" s="18">
        <v>0</v>
      </c>
      <c r="E108" s="18">
        <v>0</v>
      </c>
      <c r="F108" s="18">
        <v>0</v>
      </c>
      <c r="G108" s="18">
        <v>0</v>
      </c>
      <c r="H108" s="18">
        <v>0</v>
      </c>
      <c r="I108" s="18">
        <v>0</v>
      </c>
      <c r="J108" s="18">
        <v>0</v>
      </c>
      <c r="K108" s="18">
        <v>0</v>
      </c>
      <c r="L108" s="18">
        <v>0</v>
      </c>
      <c r="M108" s="18">
        <v>0</v>
      </c>
      <c r="N108" s="18">
        <v>0</v>
      </c>
      <c r="O108" s="18">
        <v>0</v>
      </c>
      <c r="P108" s="18">
        <v>0</v>
      </c>
      <c r="Q108" s="18">
        <v>0</v>
      </c>
      <c r="R108" s="18">
        <v>0</v>
      </c>
      <c r="S108" s="18">
        <v>0</v>
      </c>
      <c r="T108" s="18">
        <v>0</v>
      </c>
      <c r="U108" s="18">
        <v>0</v>
      </c>
      <c r="V108" s="18">
        <v>0</v>
      </c>
      <c r="W108" s="18">
        <v>0</v>
      </c>
      <c r="X108" s="18">
        <v>0</v>
      </c>
      <c r="Y108" s="18">
        <v>0</v>
      </c>
      <c r="Z108" s="18">
        <v>0</v>
      </c>
      <c r="AA108" s="18">
        <v>0</v>
      </c>
      <c r="AB108" s="18">
        <v>0</v>
      </c>
      <c r="AC108" s="18">
        <v>0</v>
      </c>
      <c r="AD108" s="18">
        <v>17.5</v>
      </c>
    </row>
    <row r="109" spans="1:30" hidden="1" x14ac:dyDescent="0.2">
      <c r="A109" s="17" t="s">
        <v>154</v>
      </c>
      <c r="B109" s="18">
        <v>0</v>
      </c>
      <c r="C109" s="18">
        <v>0</v>
      </c>
      <c r="D109" s="18">
        <v>0</v>
      </c>
      <c r="E109" s="18">
        <v>0</v>
      </c>
      <c r="F109" s="18">
        <v>0</v>
      </c>
      <c r="G109" s="18">
        <v>0</v>
      </c>
      <c r="H109" s="18">
        <v>0</v>
      </c>
      <c r="I109" s="18">
        <v>0</v>
      </c>
      <c r="J109" s="18">
        <v>0</v>
      </c>
      <c r="K109" s="18">
        <v>0</v>
      </c>
      <c r="L109" s="18">
        <v>0</v>
      </c>
      <c r="M109" s="18">
        <v>0</v>
      </c>
      <c r="N109" s="18">
        <v>0</v>
      </c>
      <c r="O109" s="18">
        <v>0</v>
      </c>
      <c r="P109" s="18">
        <v>0</v>
      </c>
      <c r="Q109" s="18">
        <v>0</v>
      </c>
      <c r="R109" s="18">
        <v>0</v>
      </c>
      <c r="S109" s="18">
        <v>0</v>
      </c>
      <c r="T109" s="18">
        <v>0</v>
      </c>
      <c r="U109" s="18">
        <v>0</v>
      </c>
      <c r="V109" s="18">
        <v>17.498000000000001</v>
      </c>
      <c r="W109" s="18">
        <v>0</v>
      </c>
      <c r="X109" s="18">
        <v>0</v>
      </c>
      <c r="Y109" s="18">
        <v>0</v>
      </c>
      <c r="Z109" s="18">
        <v>0</v>
      </c>
      <c r="AA109" s="18">
        <v>0</v>
      </c>
      <c r="AB109" s="18">
        <v>0</v>
      </c>
      <c r="AC109" s="18">
        <v>0</v>
      </c>
      <c r="AD109" s="18">
        <v>0</v>
      </c>
    </row>
    <row r="110" spans="1:30" hidden="1" x14ac:dyDescent="0.2">
      <c r="A110" s="17" t="s">
        <v>134</v>
      </c>
      <c r="B110" s="18">
        <v>0</v>
      </c>
      <c r="C110" s="18">
        <v>0</v>
      </c>
      <c r="D110" s="18">
        <v>0</v>
      </c>
      <c r="E110" s="18">
        <v>0</v>
      </c>
      <c r="F110" s="18">
        <v>0</v>
      </c>
      <c r="G110" s="18">
        <v>0</v>
      </c>
      <c r="H110" s="18">
        <v>0</v>
      </c>
      <c r="I110" s="18">
        <v>0</v>
      </c>
      <c r="J110" s="18">
        <v>0</v>
      </c>
      <c r="K110" s="18">
        <v>0</v>
      </c>
      <c r="L110" s="18">
        <v>4.4909999999999997</v>
      </c>
      <c r="M110" s="18">
        <v>0</v>
      </c>
      <c r="N110" s="18">
        <v>1.4590000000000001</v>
      </c>
      <c r="O110" s="18">
        <v>0</v>
      </c>
      <c r="P110" s="18">
        <v>0</v>
      </c>
      <c r="Q110" s="18">
        <v>0</v>
      </c>
      <c r="R110" s="18">
        <v>0</v>
      </c>
      <c r="S110" s="18">
        <v>0</v>
      </c>
      <c r="T110" s="18">
        <v>0</v>
      </c>
      <c r="U110" s="18">
        <v>0</v>
      </c>
      <c r="V110" s="18">
        <v>0</v>
      </c>
      <c r="W110" s="18">
        <v>0</v>
      </c>
      <c r="X110" s="18">
        <v>0</v>
      </c>
      <c r="Y110" s="18">
        <v>0</v>
      </c>
      <c r="Z110" s="18">
        <v>0</v>
      </c>
      <c r="AA110" s="18">
        <v>0</v>
      </c>
      <c r="AB110" s="18">
        <v>0</v>
      </c>
      <c r="AC110" s="18">
        <v>16.771000000000001</v>
      </c>
      <c r="AD110" s="18">
        <v>0</v>
      </c>
    </row>
    <row r="111" spans="1:30" hidden="1" x14ac:dyDescent="0.2">
      <c r="A111" s="17" t="s">
        <v>163</v>
      </c>
      <c r="B111" s="18">
        <v>108.798</v>
      </c>
      <c r="C111" s="18">
        <v>1140.8340000000001</v>
      </c>
      <c r="D111" s="18">
        <v>1484.115</v>
      </c>
      <c r="E111" s="18">
        <v>1917.7059999999999</v>
      </c>
      <c r="F111" s="18">
        <v>1704.962</v>
      </c>
      <c r="G111" s="18">
        <v>2067.6759999999999</v>
      </c>
      <c r="H111" s="18">
        <v>1876.2460000000001</v>
      </c>
      <c r="I111" s="18">
        <v>1115.241</v>
      </c>
      <c r="J111" s="18">
        <v>1456.2719999999999</v>
      </c>
      <c r="K111" s="18">
        <v>1272.4780000000001</v>
      </c>
      <c r="L111" s="18">
        <v>1859.8240000000001</v>
      </c>
      <c r="M111" s="18">
        <v>738</v>
      </c>
      <c r="N111" s="18">
        <v>972</v>
      </c>
      <c r="O111" s="18">
        <v>16.3</v>
      </c>
      <c r="P111" s="18">
        <v>346.95</v>
      </c>
      <c r="Q111" s="18">
        <v>407.005</v>
      </c>
      <c r="R111" s="18">
        <v>0</v>
      </c>
      <c r="S111" s="18">
        <v>0</v>
      </c>
      <c r="T111" s="18">
        <v>0</v>
      </c>
      <c r="U111" s="18">
        <v>0</v>
      </c>
      <c r="V111" s="18">
        <v>0</v>
      </c>
      <c r="W111" s="18">
        <v>0</v>
      </c>
      <c r="X111" s="18">
        <v>7.7130000000000001</v>
      </c>
      <c r="Y111" s="18">
        <v>0</v>
      </c>
      <c r="Z111" s="18">
        <v>0</v>
      </c>
      <c r="AA111" s="18">
        <v>2.843</v>
      </c>
      <c r="AB111" s="18">
        <v>0</v>
      </c>
      <c r="AC111" s="18">
        <v>2.8420000000000001</v>
      </c>
      <c r="AD111" s="18">
        <v>0</v>
      </c>
    </row>
    <row r="112" spans="1:30" hidden="1" x14ac:dyDescent="0.2">
      <c r="A112" s="17" t="s">
        <v>138</v>
      </c>
      <c r="B112" s="18">
        <v>0</v>
      </c>
      <c r="C112" s="18">
        <v>0</v>
      </c>
      <c r="D112" s="18">
        <v>0</v>
      </c>
      <c r="E112" s="18">
        <v>0</v>
      </c>
      <c r="F112" s="18">
        <v>0</v>
      </c>
      <c r="G112" s="18">
        <v>0</v>
      </c>
      <c r="H112" s="18">
        <v>0</v>
      </c>
      <c r="I112" s="18">
        <v>0</v>
      </c>
      <c r="J112" s="18">
        <v>0</v>
      </c>
      <c r="K112" s="18">
        <v>0</v>
      </c>
      <c r="L112" s="18">
        <v>0</v>
      </c>
      <c r="M112" s="18">
        <v>0</v>
      </c>
      <c r="N112" s="18">
        <v>0</v>
      </c>
      <c r="O112" s="18">
        <v>0</v>
      </c>
      <c r="P112" s="18">
        <v>0</v>
      </c>
      <c r="Q112" s="18">
        <v>0</v>
      </c>
      <c r="R112" s="18">
        <v>0</v>
      </c>
      <c r="S112" s="18">
        <v>0</v>
      </c>
      <c r="T112" s="18">
        <v>0</v>
      </c>
      <c r="U112" s="18">
        <v>0</v>
      </c>
      <c r="V112" s="18">
        <v>0</v>
      </c>
      <c r="W112" s="18">
        <v>0</v>
      </c>
      <c r="X112" s="18">
        <v>0</v>
      </c>
      <c r="Y112" s="18">
        <v>0</v>
      </c>
      <c r="Z112" s="18">
        <v>0</v>
      </c>
      <c r="AA112" s="18">
        <v>0</v>
      </c>
      <c r="AB112" s="18">
        <v>0</v>
      </c>
      <c r="AC112" s="18">
        <v>0</v>
      </c>
      <c r="AD112" s="18">
        <v>12.228999999999999</v>
      </c>
    </row>
    <row r="113" spans="1:30" hidden="1" x14ac:dyDescent="0.2">
      <c r="A113" s="17" t="s">
        <v>64</v>
      </c>
      <c r="B113" s="18">
        <v>0</v>
      </c>
      <c r="C113" s="18">
        <v>0</v>
      </c>
      <c r="D113" s="18">
        <v>0</v>
      </c>
      <c r="E113" s="18">
        <v>0</v>
      </c>
      <c r="F113" s="18">
        <v>0</v>
      </c>
      <c r="G113" s="18">
        <v>0</v>
      </c>
      <c r="H113" s="18">
        <v>0</v>
      </c>
      <c r="I113" s="18">
        <v>0</v>
      </c>
      <c r="J113" s="18">
        <v>18</v>
      </c>
      <c r="K113" s="18">
        <v>0</v>
      </c>
      <c r="L113" s="18">
        <v>0</v>
      </c>
      <c r="M113" s="18">
        <v>0</v>
      </c>
      <c r="N113" s="18">
        <v>0</v>
      </c>
      <c r="O113" s="18">
        <v>0</v>
      </c>
      <c r="P113" s="18">
        <v>0</v>
      </c>
      <c r="Q113" s="18">
        <v>0</v>
      </c>
      <c r="R113" s="18">
        <v>0</v>
      </c>
      <c r="S113" s="18">
        <v>0.93500000000000005</v>
      </c>
      <c r="T113" s="18">
        <v>0</v>
      </c>
      <c r="U113" s="18">
        <v>0</v>
      </c>
      <c r="V113" s="18">
        <v>0</v>
      </c>
      <c r="W113" s="18">
        <v>0</v>
      </c>
      <c r="X113" s="18">
        <v>0</v>
      </c>
      <c r="Y113" s="18">
        <v>8</v>
      </c>
      <c r="Z113" s="18">
        <v>0</v>
      </c>
      <c r="AA113" s="18">
        <v>2.806</v>
      </c>
      <c r="AB113" s="18">
        <v>0</v>
      </c>
      <c r="AC113" s="18">
        <v>0</v>
      </c>
      <c r="AD113" s="18">
        <v>0</v>
      </c>
    </row>
    <row r="114" spans="1:30" hidden="1" x14ac:dyDescent="0.2">
      <c r="A114" s="17" t="s">
        <v>172</v>
      </c>
      <c r="B114" s="18">
        <v>0</v>
      </c>
      <c r="C114" s="18">
        <v>0</v>
      </c>
      <c r="D114" s="18">
        <v>0</v>
      </c>
      <c r="E114" s="18">
        <v>0</v>
      </c>
      <c r="F114" s="18">
        <v>0</v>
      </c>
      <c r="G114" s="18">
        <v>0</v>
      </c>
      <c r="H114" s="18">
        <v>0</v>
      </c>
      <c r="I114" s="18">
        <v>0</v>
      </c>
      <c r="J114" s="18">
        <v>0</v>
      </c>
      <c r="K114" s="18">
        <v>0</v>
      </c>
      <c r="L114" s="18">
        <v>0</v>
      </c>
      <c r="M114" s="18">
        <v>0</v>
      </c>
      <c r="N114" s="18">
        <v>0</v>
      </c>
      <c r="O114" s="18">
        <v>0</v>
      </c>
      <c r="P114" s="18">
        <v>0</v>
      </c>
      <c r="Q114" s="18">
        <v>0</v>
      </c>
      <c r="R114" s="18">
        <v>0</v>
      </c>
      <c r="S114" s="18">
        <v>0</v>
      </c>
      <c r="T114" s="18">
        <v>0</v>
      </c>
      <c r="U114" s="18">
        <v>0</v>
      </c>
      <c r="V114" s="18">
        <v>8.6449999999999996</v>
      </c>
      <c r="W114" s="18">
        <v>0</v>
      </c>
      <c r="X114" s="18">
        <v>0</v>
      </c>
      <c r="Y114" s="18">
        <v>0</v>
      </c>
      <c r="Z114" s="18">
        <v>0</v>
      </c>
      <c r="AA114" s="18">
        <v>0</v>
      </c>
      <c r="AB114" s="18">
        <v>0</v>
      </c>
      <c r="AC114" s="18">
        <v>0</v>
      </c>
      <c r="AD114" s="18">
        <v>0</v>
      </c>
    </row>
    <row r="115" spans="1:30" hidden="1" x14ac:dyDescent="0.2">
      <c r="A115" s="17" t="s">
        <v>139</v>
      </c>
      <c r="B115" s="18">
        <v>0</v>
      </c>
      <c r="C115" s="18">
        <v>0</v>
      </c>
      <c r="D115" s="18">
        <v>0</v>
      </c>
      <c r="E115" s="18">
        <v>0</v>
      </c>
      <c r="F115" s="18">
        <v>0</v>
      </c>
      <c r="G115" s="18">
        <v>0</v>
      </c>
      <c r="H115" s="18">
        <v>0</v>
      </c>
      <c r="I115" s="18">
        <v>0</v>
      </c>
      <c r="J115" s="18">
        <v>0</v>
      </c>
      <c r="K115" s="18">
        <v>0</v>
      </c>
      <c r="L115" s="18">
        <v>0</v>
      </c>
      <c r="M115" s="18">
        <v>0</v>
      </c>
      <c r="N115" s="18">
        <v>0</v>
      </c>
      <c r="O115" s="18">
        <v>0</v>
      </c>
      <c r="P115" s="18">
        <v>0</v>
      </c>
      <c r="Q115" s="18">
        <v>0</v>
      </c>
      <c r="R115" s="18">
        <v>0</v>
      </c>
      <c r="S115" s="18">
        <v>0</v>
      </c>
      <c r="T115" s="18">
        <v>0</v>
      </c>
      <c r="U115" s="18">
        <v>0</v>
      </c>
      <c r="V115" s="18">
        <v>0</v>
      </c>
      <c r="W115" s="18">
        <v>0</v>
      </c>
      <c r="X115" s="18">
        <v>0</v>
      </c>
      <c r="Y115" s="18">
        <v>0</v>
      </c>
      <c r="Z115" s="18">
        <v>0</v>
      </c>
      <c r="AA115" s="18">
        <v>8.2439999999999998</v>
      </c>
      <c r="AB115" s="18">
        <v>0</v>
      </c>
      <c r="AC115" s="18">
        <v>0</v>
      </c>
      <c r="AD115" s="18">
        <v>0</v>
      </c>
    </row>
    <row r="116" spans="1:30" hidden="1" x14ac:dyDescent="0.2">
      <c r="A116" s="17" t="s">
        <v>235</v>
      </c>
      <c r="B116" s="18">
        <v>0</v>
      </c>
      <c r="C116" s="18">
        <v>0</v>
      </c>
      <c r="D116" s="18">
        <v>0</v>
      </c>
      <c r="E116" s="18">
        <v>0</v>
      </c>
      <c r="F116" s="18">
        <v>0</v>
      </c>
      <c r="G116" s="18">
        <v>0</v>
      </c>
      <c r="H116" s="18">
        <v>0</v>
      </c>
      <c r="I116" s="18">
        <v>0</v>
      </c>
      <c r="J116" s="18">
        <v>0</v>
      </c>
      <c r="K116" s="18">
        <v>0</v>
      </c>
      <c r="L116" s="18">
        <v>0</v>
      </c>
      <c r="M116" s="18">
        <v>0</v>
      </c>
      <c r="N116" s="18">
        <v>0</v>
      </c>
      <c r="O116" s="18">
        <v>1.86</v>
      </c>
      <c r="P116" s="18">
        <v>0</v>
      </c>
      <c r="Q116" s="18">
        <v>0</v>
      </c>
      <c r="R116" s="18">
        <v>0</v>
      </c>
      <c r="S116" s="18">
        <v>27.181000000000001</v>
      </c>
      <c r="T116" s="18">
        <v>1.9530000000000001</v>
      </c>
      <c r="U116" s="18">
        <v>1.952</v>
      </c>
      <c r="V116" s="18">
        <v>3.7810000000000001</v>
      </c>
      <c r="W116" s="18">
        <v>0</v>
      </c>
      <c r="X116" s="18">
        <v>0</v>
      </c>
      <c r="Y116" s="18">
        <v>0</v>
      </c>
      <c r="Z116" s="18">
        <v>0</v>
      </c>
      <c r="AA116" s="18">
        <v>0</v>
      </c>
      <c r="AB116" s="18">
        <v>0</v>
      </c>
      <c r="AC116" s="18">
        <v>0</v>
      </c>
      <c r="AD116" s="18">
        <v>0</v>
      </c>
    </row>
    <row r="117" spans="1:30" hidden="1" x14ac:dyDescent="0.2">
      <c r="A117" s="17" t="s">
        <v>171</v>
      </c>
      <c r="B117" s="18">
        <v>0</v>
      </c>
      <c r="C117" s="18">
        <v>0</v>
      </c>
      <c r="D117" s="18">
        <v>0</v>
      </c>
      <c r="E117" s="18">
        <v>0</v>
      </c>
      <c r="F117" s="18">
        <v>0</v>
      </c>
      <c r="G117" s="18">
        <v>16.416</v>
      </c>
      <c r="H117" s="18">
        <v>0</v>
      </c>
      <c r="I117" s="18">
        <v>0</v>
      </c>
      <c r="J117" s="18">
        <v>0</v>
      </c>
      <c r="K117" s="18">
        <v>0</v>
      </c>
      <c r="L117" s="18">
        <v>0</v>
      </c>
      <c r="M117" s="18">
        <v>0</v>
      </c>
      <c r="N117" s="18">
        <v>0</v>
      </c>
      <c r="O117" s="18">
        <v>0</v>
      </c>
      <c r="P117" s="18">
        <v>0</v>
      </c>
      <c r="Q117" s="18">
        <v>0</v>
      </c>
      <c r="R117" s="18">
        <v>0</v>
      </c>
      <c r="S117" s="18">
        <v>0</v>
      </c>
      <c r="T117" s="18">
        <v>0</v>
      </c>
      <c r="U117" s="18">
        <v>0</v>
      </c>
      <c r="V117" s="18">
        <v>0</v>
      </c>
      <c r="W117" s="18">
        <v>0</v>
      </c>
      <c r="X117" s="18">
        <v>0</v>
      </c>
      <c r="Y117" s="18">
        <v>0</v>
      </c>
      <c r="Z117" s="18">
        <v>0</v>
      </c>
      <c r="AA117" s="18">
        <v>0</v>
      </c>
      <c r="AB117" s="18">
        <v>2.8479999999999999</v>
      </c>
      <c r="AC117" s="18">
        <v>0</v>
      </c>
      <c r="AD117" s="18">
        <v>0</v>
      </c>
    </row>
    <row r="118" spans="1:30" hidden="1" x14ac:dyDescent="0.2">
      <c r="A118" s="17" t="s">
        <v>255</v>
      </c>
      <c r="B118" s="18">
        <v>0</v>
      </c>
      <c r="C118" s="18">
        <v>0</v>
      </c>
      <c r="D118" s="18">
        <v>0</v>
      </c>
      <c r="E118" s="18">
        <v>0</v>
      </c>
      <c r="F118" s="18">
        <v>0</v>
      </c>
      <c r="G118" s="18">
        <v>0</v>
      </c>
      <c r="H118" s="18">
        <v>0</v>
      </c>
      <c r="I118" s="18">
        <v>0</v>
      </c>
      <c r="J118" s="18">
        <v>0</v>
      </c>
      <c r="K118" s="18">
        <v>0</v>
      </c>
      <c r="L118" s="18">
        <v>0</v>
      </c>
      <c r="M118" s="18">
        <v>0</v>
      </c>
      <c r="N118" s="18">
        <v>0</v>
      </c>
      <c r="O118" s="18">
        <v>0</v>
      </c>
      <c r="P118" s="18">
        <v>0</v>
      </c>
      <c r="Q118" s="18">
        <v>0</v>
      </c>
      <c r="R118" s="18">
        <v>0</v>
      </c>
      <c r="S118" s="18">
        <v>0</v>
      </c>
      <c r="T118" s="18">
        <v>0</v>
      </c>
      <c r="U118" s="18">
        <v>0</v>
      </c>
      <c r="V118" s="18">
        <v>2.4769999999999999</v>
      </c>
      <c r="W118" s="18">
        <v>0</v>
      </c>
      <c r="X118" s="18">
        <v>0</v>
      </c>
      <c r="Y118" s="18">
        <v>0</v>
      </c>
      <c r="Z118" s="18">
        <v>0</v>
      </c>
      <c r="AA118" s="18">
        <v>0</v>
      </c>
      <c r="AB118" s="18">
        <v>0</v>
      </c>
      <c r="AC118" s="18">
        <v>0</v>
      </c>
      <c r="AD118" s="18">
        <v>0</v>
      </c>
    </row>
    <row r="119" spans="1:30" hidden="1" x14ac:dyDescent="0.2">
      <c r="A119" s="17" t="s">
        <v>137</v>
      </c>
      <c r="B119" s="18">
        <v>1.8520000000000001</v>
      </c>
      <c r="C119" s="18">
        <v>0</v>
      </c>
      <c r="D119" s="18">
        <v>0</v>
      </c>
      <c r="E119" s="18">
        <v>18.420999999999999</v>
      </c>
      <c r="F119" s="18">
        <v>0</v>
      </c>
      <c r="G119" s="18">
        <v>19.050999999999998</v>
      </c>
      <c r="H119" s="18">
        <v>0</v>
      </c>
      <c r="I119" s="18">
        <v>0</v>
      </c>
      <c r="J119" s="18">
        <v>8.1349999999999998</v>
      </c>
      <c r="K119" s="18">
        <v>17.228999999999999</v>
      </c>
      <c r="L119" s="18">
        <v>0</v>
      </c>
      <c r="M119" s="18">
        <v>0</v>
      </c>
      <c r="N119" s="18">
        <v>0</v>
      </c>
      <c r="O119" s="18">
        <v>0</v>
      </c>
      <c r="P119" s="18">
        <v>0</v>
      </c>
      <c r="Q119" s="18">
        <v>0</v>
      </c>
      <c r="R119" s="18">
        <v>0</v>
      </c>
      <c r="S119" s="18">
        <v>1.337</v>
      </c>
      <c r="T119" s="18">
        <v>67.106999999999999</v>
      </c>
      <c r="U119" s="18">
        <v>0</v>
      </c>
      <c r="V119" s="18">
        <v>1.98</v>
      </c>
      <c r="W119" s="18">
        <v>0</v>
      </c>
      <c r="X119" s="18">
        <v>0</v>
      </c>
      <c r="Y119" s="18">
        <v>0</v>
      </c>
      <c r="Z119" s="18">
        <v>0</v>
      </c>
      <c r="AA119" s="18">
        <v>0</v>
      </c>
      <c r="AB119" s="18">
        <v>0</v>
      </c>
      <c r="AC119" s="18">
        <v>0</v>
      </c>
      <c r="AD119" s="18">
        <v>0</v>
      </c>
    </row>
    <row r="120" spans="1:30" hidden="1" x14ac:dyDescent="0.2">
      <c r="A120" s="17" t="s">
        <v>106</v>
      </c>
      <c r="B120" s="18">
        <v>0</v>
      </c>
      <c r="C120" s="18">
        <v>0</v>
      </c>
      <c r="D120" s="18">
        <v>0</v>
      </c>
      <c r="E120" s="18">
        <v>0</v>
      </c>
      <c r="F120" s="18">
        <v>0</v>
      </c>
      <c r="G120" s="18">
        <v>0</v>
      </c>
      <c r="H120" s="18">
        <v>0</v>
      </c>
      <c r="I120" s="18">
        <v>0</v>
      </c>
      <c r="J120" s="18">
        <v>0</v>
      </c>
      <c r="K120" s="18">
        <v>0</v>
      </c>
      <c r="L120" s="18">
        <v>0</v>
      </c>
      <c r="M120" s="18">
        <v>0</v>
      </c>
      <c r="N120" s="18">
        <v>0</v>
      </c>
      <c r="O120" s="18">
        <v>0</v>
      </c>
      <c r="P120" s="18">
        <v>0</v>
      </c>
      <c r="Q120" s="18">
        <v>0</v>
      </c>
      <c r="R120" s="18">
        <v>0</v>
      </c>
      <c r="S120" s="18">
        <v>0</v>
      </c>
      <c r="T120" s="18">
        <v>0</v>
      </c>
      <c r="U120" s="18">
        <v>0</v>
      </c>
      <c r="V120" s="18">
        <v>0</v>
      </c>
      <c r="W120" s="18">
        <v>0</v>
      </c>
      <c r="X120" s="18">
        <v>0</v>
      </c>
      <c r="Y120" s="18">
        <v>0</v>
      </c>
      <c r="Z120" s="18">
        <v>0</v>
      </c>
      <c r="AA120" s="18">
        <v>0</v>
      </c>
      <c r="AB120" s="18">
        <v>0</v>
      </c>
      <c r="AC120" s="18">
        <v>1.9730000000000001</v>
      </c>
      <c r="AD120" s="18">
        <v>0</v>
      </c>
    </row>
    <row r="121" spans="1:30" hidden="1" x14ac:dyDescent="0.2">
      <c r="A121" s="17" t="s">
        <v>125</v>
      </c>
      <c r="B121" s="18">
        <v>1.1459999999999999</v>
      </c>
      <c r="C121" s="18">
        <v>0</v>
      </c>
      <c r="D121" s="18">
        <v>0</v>
      </c>
      <c r="E121" s="18">
        <v>3.367</v>
      </c>
      <c r="F121" s="18">
        <v>1.657</v>
      </c>
      <c r="G121" s="18">
        <v>1.2190000000000001</v>
      </c>
      <c r="H121" s="18">
        <v>4.1470000000000002</v>
      </c>
      <c r="I121" s="18">
        <v>4.05</v>
      </c>
      <c r="J121" s="18">
        <v>1.119</v>
      </c>
      <c r="K121" s="18">
        <v>2.6059999999999999</v>
      </c>
      <c r="L121" s="18">
        <v>5.173</v>
      </c>
      <c r="M121" s="18">
        <v>2.41</v>
      </c>
      <c r="N121" s="18">
        <v>0</v>
      </c>
      <c r="O121" s="18">
        <v>2.8969999999999998</v>
      </c>
      <c r="P121" s="18">
        <v>2.9729999999999999</v>
      </c>
      <c r="Q121" s="18">
        <v>5.8769999999999998</v>
      </c>
      <c r="R121" s="18">
        <v>0</v>
      </c>
      <c r="S121" s="18">
        <v>2.3769999999999998</v>
      </c>
      <c r="T121" s="18">
        <v>3.8109999999999999</v>
      </c>
      <c r="U121" s="18">
        <v>1.5069999999999999</v>
      </c>
      <c r="V121" s="18">
        <v>0</v>
      </c>
      <c r="W121" s="18">
        <v>0</v>
      </c>
      <c r="X121" s="18">
        <v>0</v>
      </c>
      <c r="Y121" s="18">
        <v>0</v>
      </c>
      <c r="Z121" s="18">
        <v>0</v>
      </c>
      <c r="AA121" s="18">
        <v>0</v>
      </c>
      <c r="AB121" s="18">
        <v>0</v>
      </c>
      <c r="AC121" s="18">
        <v>0</v>
      </c>
      <c r="AD121" s="18">
        <v>0</v>
      </c>
    </row>
    <row r="122" spans="1:30" hidden="1" x14ac:dyDescent="0.2">
      <c r="A122" s="17" t="s">
        <v>164</v>
      </c>
      <c r="B122" s="18">
        <v>0</v>
      </c>
      <c r="C122" s="18">
        <v>0</v>
      </c>
      <c r="D122" s="18">
        <v>0</v>
      </c>
      <c r="E122" s="18">
        <v>0</v>
      </c>
      <c r="F122" s="18">
        <v>0</v>
      </c>
      <c r="G122" s="18">
        <v>0</v>
      </c>
      <c r="H122" s="18">
        <v>0</v>
      </c>
      <c r="I122" s="18">
        <v>0</v>
      </c>
      <c r="J122" s="18">
        <v>0</v>
      </c>
      <c r="K122" s="18">
        <v>74.637</v>
      </c>
      <c r="L122" s="18">
        <v>55.826999999999998</v>
      </c>
      <c r="M122" s="18">
        <v>56.048999999999999</v>
      </c>
      <c r="N122" s="18">
        <v>144</v>
      </c>
      <c r="O122" s="18">
        <v>0</v>
      </c>
      <c r="P122" s="18">
        <v>0</v>
      </c>
      <c r="Q122" s="18">
        <v>183.863</v>
      </c>
      <c r="R122" s="18">
        <v>240.78899999999999</v>
      </c>
      <c r="S122" s="18">
        <v>557.99199999999996</v>
      </c>
      <c r="T122" s="18">
        <v>392.25</v>
      </c>
      <c r="U122" s="18">
        <v>0</v>
      </c>
      <c r="V122" s="18">
        <v>0</v>
      </c>
      <c r="W122" s="18">
        <v>0</v>
      </c>
      <c r="X122" s="18">
        <v>0.42</v>
      </c>
      <c r="Y122" s="18">
        <v>0</v>
      </c>
      <c r="Z122" s="18">
        <v>0</v>
      </c>
      <c r="AA122" s="18">
        <v>0</v>
      </c>
      <c r="AB122" s="18">
        <v>0</v>
      </c>
      <c r="AC122" s="18">
        <v>0</v>
      </c>
      <c r="AD122" s="18">
        <v>0</v>
      </c>
    </row>
    <row r="123" spans="1:30" hidden="1" x14ac:dyDescent="0.2">
      <c r="A123" s="17" t="s">
        <v>225</v>
      </c>
      <c r="B123" s="18">
        <v>0</v>
      </c>
      <c r="C123" s="18">
        <v>0</v>
      </c>
      <c r="D123" s="18">
        <v>0</v>
      </c>
      <c r="E123" s="18">
        <v>0</v>
      </c>
      <c r="F123" s="18">
        <v>0</v>
      </c>
      <c r="G123" s="18">
        <v>0</v>
      </c>
      <c r="H123" s="18">
        <v>0</v>
      </c>
      <c r="I123" s="18">
        <v>0</v>
      </c>
      <c r="J123" s="18">
        <v>0</v>
      </c>
      <c r="K123" s="18">
        <v>0</v>
      </c>
      <c r="L123" s="18">
        <v>0</v>
      </c>
      <c r="M123" s="18">
        <v>0</v>
      </c>
      <c r="N123" s="18">
        <v>0</v>
      </c>
      <c r="O123" s="18">
        <v>0</v>
      </c>
      <c r="P123" s="18">
        <v>0</v>
      </c>
      <c r="Q123" s="18">
        <v>0</v>
      </c>
      <c r="R123" s="18">
        <v>0</v>
      </c>
      <c r="S123" s="18">
        <v>12.005000000000001</v>
      </c>
      <c r="T123" s="18">
        <v>0</v>
      </c>
      <c r="U123" s="18">
        <v>0</v>
      </c>
      <c r="V123" s="18">
        <v>0</v>
      </c>
      <c r="W123" s="18">
        <v>0</v>
      </c>
      <c r="X123" s="18">
        <v>0.25</v>
      </c>
      <c r="Y123" s="18">
        <v>0</v>
      </c>
      <c r="Z123" s="18">
        <v>0</v>
      </c>
      <c r="AA123" s="18">
        <v>0</v>
      </c>
      <c r="AB123" s="18">
        <v>0</v>
      </c>
      <c r="AC123" s="18">
        <v>0</v>
      </c>
      <c r="AD123" s="18">
        <v>0</v>
      </c>
    </row>
    <row r="124" spans="1:30" hidden="1" x14ac:dyDescent="0.2">
      <c r="A124" s="17" t="s">
        <v>111</v>
      </c>
      <c r="B124" s="18">
        <v>0</v>
      </c>
      <c r="C124" s="18">
        <v>0</v>
      </c>
      <c r="D124" s="18">
        <v>0</v>
      </c>
      <c r="E124" s="18">
        <v>0</v>
      </c>
      <c r="F124" s="18">
        <v>0</v>
      </c>
      <c r="G124" s="18">
        <v>0</v>
      </c>
      <c r="H124" s="18">
        <v>0</v>
      </c>
      <c r="I124" s="18">
        <v>0</v>
      </c>
      <c r="J124" s="18">
        <v>0</v>
      </c>
      <c r="K124" s="18">
        <v>0</v>
      </c>
      <c r="L124" s="18">
        <v>0</v>
      </c>
      <c r="M124" s="18">
        <v>0</v>
      </c>
      <c r="N124" s="18">
        <v>0</v>
      </c>
      <c r="O124" s="18">
        <v>0</v>
      </c>
      <c r="P124" s="18">
        <v>0</v>
      </c>
      <c r="Q124" s="18">
        <v>0</v>
      </c>
      <c r="R124" s="18">
        <v>0</v>
      </c>
      <c r="S124" s="18">
        <v>0</v>
      </c>
      <c r="T124" s="18">
        <v>0</v>
      </c>
      <c r="U124" s="18">
        <v>0</v>
      </c>
      <c r="V124" s="18">
        <v>0</v>
      </c>
      <c r="W124" s="18">
        <v>0</v>
      </c>
      <c r="X124" s="18">
        <v>0</v>
      </c>
      <c r="Y124" s="18">
        <v>0</v>
      </c>
      <c r="Z124" s="18">
        <v>0</v>
      </c>
      <c r="AA124" s="18">
        <v>0</v>
      </c>
      <c r="AB124" s="18">
        <v>0</v>
      </c>
      <c r="AC124" s="18">
        <v>0</v>
      </c>
      <c r="AD124" s="18">
        <v>0</v>
      </c>
    </row>
    <row r="125" spans="1:30" hidden="1" x14ac:dyDescent="0.2">
      <c r="A125" s="17" t="s">
        <v>112</v>
      </c>
      <c r="B125" s="18">
        <v>0</v>
      </c>
      <c r="C125" s="18">
        <v>0</v>
      </c>
      <c r="D125" s="18">
        <v>0</v>
      </c>
      <c r="E125" s="18">
        <v>0</v>
      </c>
      <c r="F125" s="18">
        <v>0</v>
      </c>
      <c r="G125" s="18">
        <v>0</v>
      </c>
      <c r="H125" s="18">
        <v>0</v>
      </c>
      <c r="I125" s="18">
        <v>0</v>
      </c>
      <c r="J125" s="18">
        <v>0</v>
      </c>
      <c r="K125" s="18">
        <v>0</v>
      </c>
      <c r="L125" s="18">
        <v>0</v>
      </c>
      <c r="M125" s="18">
        <v>0</v>
      </c>
      <c r="N125" s="18">
        <v>0</v>
      </c>
      <c r="O125" s="18">
        <v>0</v>
      </c>
      <c r="P125" s="18">
        <v>0</v>
      </c>
      <c r="Q125" s="18">
        <v>0</v>
      </c>
      <c r="R125" s="18">
        <v>0</v>
      </c>
      <c r="S125" s="18">
        <v>0</v>
      </c>
      <c r="T125" s="18">
        <v>0</v>
      </c>
      <c r="U125" s="18">
        <v>0</v>
      </c>
      <c r="V125" s="18">
        <v>0</v>
      </c>
      <c r="W125" s="18">
        <v>0</v>
      </c>
      <c r="X125" s="18">
        <v>0</v>
      </c>
      <c r="Y125" s="18">
        <v>0</v>
      </c>
      <c r="Z125" s="18">
        <v>0</v>
      </c>
      <c r="AA125" s="18">
        <v>0</v>
      </c>
      <c r="AB125" s="18">
        <v>0</v>
      </c>
      <c r="AC125" s="18">
        <v>0</v>
      </c>
      <c r="AD125" s="18">
        <v>0</v>
      </c>
    </row>
    <row r="126" spans="1:30" hidden="1" x14ac:dyDescent="0.2">
      <c r="A126" s="17" t="s">
        <v>113</v>
      </c>
      <c r="B126" s="18">
        <v>0</v>
      </c>
      <c r="C126" s="18">
        <v>0</v>
      </c>
      <c r="D126" s="18">
        <v>0</v>
      </c>
      <c r="E126" s="18">
        <v>0</v>
      </c>
      <c r="F126" s="18">
        <v>0</v>
      </c>
      <c r="G126" s="18">
        <v>0</v>
      </c>
      <c r="H126" s="18">
        <v>0</v>
      </c>
      <c r="I126" s="18">
        <v>0</v>
      </c>
      <c r="J126" s="18">
        <v>0</v>
      </c>
      <c r="K126" s="18">
        <v>0</v>
      </c>
      <c r="L126" s="18">
        <v>0</v>
      </c>
      <c r="M126" s="18">
        <v>0</v>
      </c>
      <c r="N126" s="18">
        <v>0</v>
      </c>
      <c r="O126" s="18">
        <v>0</v>
      </c>
      <c r="P126" s="18">
        <v>0</v>
      </c>
      <c r="Q126" s="18">
        <v>0</v>
      </c>
      <c r="R126" s="18">
        <v>0</v>
      </c>
      <c r="S126" s="18">
        <v>0</v>
      </c>
      <c r="T126" s="18">
        <v>0</v>
      </c>
      <c r="U126" s="18">
        <v>0</v>
      </c>
      <c r="V126" s="18">
        <v>0</v>
      </c>
      <c r="W126" s="18">
        <v>0</v>
      </c>
      <c r="X126" s="18">
        <v>0</v>
      </c>
      <c r="Y126" s="18">
        <v>0</v>
      </c>
      <c r="Z126" s="18">
        <v>0</v>
      </c>
      <c r="AA126" s="18">
        <v>0</v>
      </c>
      <c r="AB126" s="18">
        <v>0</v>
      </c>
      <c r="AC126" s="18">
        <v>0</v>
      </c>
      <c r="AD126" s="18">
        <v>0</v>
      </c>
    </row>
    <row r="127" spans="1:30" hidden="1" x14ac:dyDescent="0.2">
      <c r="A127" s="17" t="s">
        <v>123</v>
      </c>
      <c r="B127" s="18">
        <v>0</v>
      </c>
      <c r="C127" s="18">
        <v>0</v>
      </c>
      <c r="D127" s="18">
        <v>0</v>
      </c>
      <c r="E127" s="18">
        <v>0</v>
      </c>
      <c r="F127" s="18">
        <v>0</v>
      </c>
      <c r="G127" s="18">
        <v>0</v>
      </c>
      <c r="H127" s="18">
        <v>0</v>
      </c>
      <c r="I127" s="18">
        <v>0</v>
      </c>
      <c r="J127" s="18">
        <v>0</v>
      </c>
      <c r="K127" s="18">
        <v>0</v>
      </c>
      <c r="L127" s="18">
        <v>0</v>
      </c>
      <c r="M127" s="18">
        <v>0</v>
      </c>
      <c r="N127" s="18">
        <v>0</v>
      </c>
      <c r="O127" s="18">
        <v>0</v>
      </c>
      <c r="P127" s="18">
        <v>0</v>
      </c>
      <c r="Q127" s="18">
        <v>0</v>
      </c>
      <c r="R127" s="18">
        <v>0</v>
      </c>
      <c r="S127" s="18">
        <v>0</v>
      </c>
      <c r="T127" s="18">
        <v>0</v>
      </c>
      <c r="U127" s="18">
        <v>0</v>
      </c>
      <c r="V127" s="18">
        <v>0</v>
      </c>
      <c r="W127" s="18">
        <v>0</v>
      </c>
      <c r="X127" s="18">
        <v>0</v>
      </c>
      <c r="Y127" s="18">
        <v>0</v>
      </c>
      <c r="Z127" s="18">
        <v>0</v>
      </c>
      <c r="AA127" s="18">
        <v>0</v>
      </c>
      <c r="AB127" s="18">
        <v>0</v>
      </c>
      <c r="AC127" s="18">
        <v>0</v>
      </c>
      <c r="AD127" s="18">
        <v>0</v>
      </c>
    </row>
    <row r="128" spans="1:30" hidden="1" x14ac:dyDescent="0.2">
      <c r="A128" s="17" t="s">
        <v>127</v>
      </c>
      <c r="B128" s="18">
        <v>0</v>
      </c>
      <c r="C128" s="18">
        <v>0</v>
      </c>
      <c r="D128" s="18">
        <v>0</v>
      </c>
      <c r="E128" s="18">
        <v>0</v>
      </c>
      <c r="F128" s="18">
        <v>0</v>
      </c>
      <c r="G128" s="18">
        <v>0</v>
      </c>
      <c r="H128" s="18">
        <v>0</v>
      </c>
      <c r="I128" s="18">
        <v>0</v>
      </c>
      <c r="J128" s="18">
        <v>0</v>
      </c>
      <c r="K128" s="18">
        <v>0</v>
      </c>
      <c r="L128" s="18">
        <v>0</v>
      </c>
      <c r="M128" s="18">
        <v>0</v>
      </c>
      <c r="N128" s="18">
        <v>0</v>
      </c>
      <c r="O128" s="18">
        <v>0</v>
      </c>
      <c r="P128" s="18">
        <v>0</v>
      </c>
      <c r="Q128" s="18">
        <v>0</v>
      </c>
      <c r="R128" s="18">
        <v>0</v>
      </c>
      <c r="S128" s="18">
        <v>0</v>
      </c>
      <c r="T128" s="18">
        <v>0</v>
      </c>
      <c r="U128" s="18">
        <v>0</v>
      </c>
      <c r="V128" s="18">
        <v>0</v>
      </c>
      <c r="W128" s="18">
        <v>0</v>
      </c>
      <c r="X128" s="18">
        <v>0</v>
      </c>
      <c r="Y128" s="18">
        <v>0</v>
      </c>
      <c r="Z128" s="18">
        <v>0</v>
      </c>
      <c r="AA128" s="18">
        <v>0</v>
      </c>
      <c r="AB128" s="18">
        <v>0</v>
      </c>
      <c r="AC128" s="18">
        <v>0</v>
      </c>
      <c r="AD128" s="18">
        <v>0</v>
      </c>
    </row>
    <row r="129" spans="1:30" hidden="1" x14ac:dyDescent="0.2">
      <c r="A129" s="17" t="s">
        <v>128</v>
      </c>
      <c r="B129" s="18">
        <v>0</v>
      </c>
      <c r="C129" s="18">
        <v>0</v>
      </c>
      <c r="D129" s="18">
        <v>0</v>
      </c>
      <c r="E129" s="18">
        <v>0</v>
      </c>
      <c r="F129" s="18">
        <v>0</v>
      </c>
      <c r="G129" s="18">
        <v>0</v>
      </c>
      <c r="H129" s="18">
        <v>0</v>
      </c>
      <c r="I129" s="18">
        <v>0</v>
      </c>
      <c r="J129" s="18">
        <v>0</v>
      </c>
      <c r="K129" s="18">
        <v>0</v>
      </c>
      <c r="L129" s="18">
        <v>0</v>
      </c>
      <c r="M129" s="18">
        <v>0</v>
      </c>
      <c r="N129" s="18">
        <v>0</v>
      </c>
      <c r="O129" s="18">
        <v>0</v>
      </c>
      <c r="P129" s="18">
        <v>0</v>
      </c>
      <c r="Q129" s="18">
        <v>0</v>
      </c>
      <c r="R129" s="18">
        <v>0</v>
      </c>
      <c r="S129" s="18">
        <v>0</v>
      </c>
      <c r="T129" s="18">
        <v>0</v>
      </c>
      <c r="U129" s="18">
        <v>0</v>
      </c>
      <c r="V129" s="18">
        <v>0</v>
      </c>
      <c r="W129" s="18">
        <v>0</v>
      </c>
      <c r="X129" s="18">
        <v>0</v>
      </c>
      <c r="Y129" s="18">
        <v>0</v>
      </c>
      <c r="Z129" s="18">
        <v>0</v>
      </c>
      <c r="AA129" s="18">
        <v>0</v>
      </c>
      <c r="AB129" s="18">
        <v>0</v>
      </c>
      <c r="AC129" s="18">
        <v>0</v>
      </c>
      <c r="AD129" s="18">
        <v>0</v>
      </c>
    </row>
    <row r="130" spans="1:30" hidden="1" x14ac:dyDescent="0.2">
      <c r="A130" s="17" t="s">
        <v>129</v>
      </c>
      <c r="B130" s="18">
        <v>0</v>
      </c>
      <c r="C130" s="18">
        <v>0</v>
      </c>
      <c r="D130" s="18">
        <v>2.5169999999999999</v>
      </c>
      <c r="E130" s="18">
        <v>0</v>
      </c>
      <c r="F130" s="18">
        <v>0</v>
      </c>
      <c r="G130" s="18">
        <v>0</v>
      </c>
      <c r="H130" s="18">
        <v>0</v>
      </c>
      <c r="I130" s="18">
        <v>0</v>
      </c>
      <c r="J130" s="18">
        <v>0</v>
      </c>
      <c r="K130" s="18">
        <v>0</v>
      </c>
      <c r="L130" s="18">
        <v>0</v>
      </c>
      <c r="M130" s="18">
        <v>0</v>
      </c>
      <c r="N130" s="18">
        <v>0</v>
      </c>
      <c r="O130" s="18">
        <v>0</v>
      </c>
      <c r="P130" s="18">
        <v>0</v>
      </c>
      <c r="Q130" s="18">
        <v>0</v>
      </c>
      <c r="R130" s="18">
        <v>1.996</v>
      </c>
      <c r="S130" s="18">
        <v>0</v>
      </c>
      <c r="T130" s="18">
        <v>0</v>
      </c>
      <c r="U130" s="18">
        <v>0</v>
      </c>
      <c r="V130" s="18">
        <v>0</v>
      </c>
      <c r="W130" s="18">
        <v>0</v>
      </c>
      <c r="X130" s="18">
        <v>0</v>
      </c>
      <c r="Y130" s="18">
        <v>0</v>
      </c>
      <c r="Z130" s="18">
        <v>0</v>
      </c>
      <c r="AA130" s="18">
        <v>0</v>
      </c>
      <c r="AB130" s="18">
        <v>0</v>
      </c>
      <c r="AC130" s="18">
        <v>0</v>
      </c>
      <c r="AD130" s="18">
        <v>0</v>
      </c>
    </row>
    <row r="131" spans="1:30" hidden="1" x14ac:dyDescent="0.2">
      <c r="A131" s="17" t="s">
        <v>131</v>
      </c>
      <c r="B131" s="18">
        <v>0</v>
      </c>
      <c r="C131" s="18">
        <v>0</v>
      </c>
      <c r="D131" s="18">
        <v>0</v>
      </c>
      <c r="E131" s="18">
        <v>0</v>
      </c>
      <c r="F131" s="18">
        <v>0</v>
      </c>
      <c r="G131" s="18">
        <v>0</v>
      </c>
      <c r="H131" s="18">
        <v>0</v>
      </c>
      <c r="I131" s="18">
        <v>0</v>
      </c>
      <c r="J131" s="18">
        <v>0</v>
      </c>
      <c r="K131" s="18">
        <v>0</v>
      </c>
      <c r="L131" s="18">
        <v>0</v>
      </c>
      <c r="M131" s="18">
        <v>0</v>
      </c>
      <c r="N131" s="18">
        <v>0</v>
      </c>
      <c r="O131" s="18">
        <v>0</v>
      </c>
      <c r="P131" s="18">
        <v>0</v>
      </c>
      <c r="Q131" s="18">
        <v>0</v>
      </c>
      <c r="R131" s="18">
        <v>0</v>
      </c>
      <c r="S131" s="18">
        <v>0</v>
      </c>
      <c r="T131" s="18">
        <v>0</v>
      </c>
      <c r="U131" s="18">
        <v>0</v>
      </c>
      <c r="V131" s="18">
        <v>0</v>
      </c>
      <c r="W131" s="18">
        <v>0</v>
      </c>
      <c r="X131" s="18">
        <v>0</v>
      </c>
      <c r="Y131" s="18">
        <v>0</v>
      </c>
      <c r="Z131" s="18">
        <v>0</v>
      </c>
      <c r="AA131" s="18">
        <v>0</v>
      </c>
      <c r="AB131" s="18">
        <v>0</v>
      </c>
      <c r="AC131" s="18">
        <v>0</v>
      </c>
      <c r="AD131" s="18">
        <v>0</v>
      </c>
    </row>
    <row r="132" spans="1:30" hidden="1" x14ac:dyDescent="0.2">
      <c r="A132" s="17" t="s">
        <v>132</v>
      </c>
      <c r="B132" s="18">
        <v>0</v>
      </c>
      <c r="C132" s="18">
        <v>0</v>
      </c>
      <c r="D132" s="18">
        <v>0</v>
      </c>
      <c r="E132" s="18">
        <v>0</v>
      </c>
      <c r="F132" s="18">
        <v>0</v>
      </c>
      <c r="G132" s="18">
        <v>0</v>
      </c>
      <c r="H132" s="18">
        <v>0</v>
      </c>
      <c r="I132" s="18">
        <v>0</v>
      </c>
      <c r="J132" s="18">
        <v>0</v>
      </c>
      <c r="K132" s="18">
        <v>0</v>
      </c>
      <c r="L132" s="18">
        <v>2.38</v>
      </c>
      <c r="M132" s="18">
        <v>0</v>
      </c>
      <c r="N132" s="18">
        <v>0</v>
      </c>
      <c r="O132" s="18">
        <v>0</v>
      </c>
      <c r="P132" s="18">
        <v>1.512</v>
      </c>
      <c r="Q132" s="18">
        <v>0</v>
      </c>
      <c r="R132" s="18">
        <v>0</v>
      </c>
      <c r="S132" s="18">
        <v>4.0960000000000001</v>
      </c>
      <c r="T132" s="18">
        <v>0</v>
      </c>
      <c r="U132" s="18">
        <v>0</v>
      </c>
      <c r="V132" s="18">
        <v>0</v>
      </c>
      <c r="W132" s="18">
        <v>0</v>
      </c>
      <c r="X132" s="18">
        <v>0</v>
      </c>
      <c r="Y132" s="18">
        <v>0</v>
      </c>
      <c r="Z132" s="18">
        <v>0</v>
      </c>
      <c r="AA132" s="18">
        <v>0</v>
      </c>
      <c r="AB132" s="18">
        <v>0</v>
      </c>
      <c r="AC132" s="18">
        <v>0</v>
      </c>
      <c r="AD132" s="18">
        <v>0</v>
      </c>
    </row>
    <row r="133" spans="1:30" hidden="1" x14ac:dyDescent="0.2">
      <c r="A133" s="17" t="s">
        <v>133</v>
      </c>
      <c r="B133" s="18">
        <v>4.83</v>
      </c>
      <c r="C133" s="18">
        <v>0</v>
      </c>
      <c r="D133" s="18">
        <v>0</v>
      </c>
      <c r="E133" s="18">
        <v>0</v>
      </c>
      <c r="F133" s="18">
        <v>0</v>
      </c>
      <c r="G133" s="18">
        <v>0</v>
      </c>
      <c r="H133" s="18">
        <v>0</v>
      </c>
      <c r="I133" s="18">
        <v>0</v>
      </c>
      <c r="J133" s="18">
        <v>5</v>
      </c>
      <c r="K133" s="18">
        <v>3.827</v>
      </c>
      <c r="L133" s="18">
        <v>0</v>
      </c>
      <c r="M133" s="18">
        <v>0</v>
      </c>
      <c r="N133" s="18">
        <v>0</v>
      </c>
      <c r="O133" s="18">
        <v>0</v>
      </c>
      <c r="P133" s="18">
        <v>0</v>
      </c>
      <c r="Q133" s="18">
        <v>0</v>
      </c>
      <c r="R133" s="18">
        <v>0</v>
      </c>
      <c r="S133" s="18">
        <v>0</v>
      </c>
      <c r="T133" s="18">
        <v>0</v>
      </c>
      <c r="U133" s="18">
        <v>0</v>
      </c>
      <c r="V133" s="18">
        <v>0</v>
      </c>
      <c r="W133" s="18">
        <v>0</v>
      </c>
      <c r="X133" s="18">
        <v>0</v>
      </c>
      <c r="Y133" s="18">
        <v>0</v>
      </c>
      <c r="Z133" s="18">
        <v>0</v>
      </c>
      <c r="AA133" s="18">
        <v>0</v>
      </c>
      <c r="AB133" s="18">
        <v>0</v>
      </c>
      <c r="AC133" s="18">
        <v>0</v>
      </c>
      <c r="AD133" s="18">
        <v>0</v>
      </c>
    </row>
    <row r="134" spans="1:30" hidden="1" x14ac:dyDescent="0.2">
      <c r="A134" s="17" t="s">
        <v>135</v>
      </c>
      <c r="B134" s="18">
        <v>0</v>
      </c>
      <c r="C134" s="18">
        <v>0</v>
      </c>
      <c r="D134" s="18">
        <v>0</v>
      </c>
      <c r="E134" s="18">
        <v>0</v>
      </c>
      <c r="F134" s="18">
        <v>0</v>
      </c>
      <c r="G134" s="18">
        <v>0</v>
      </c>
      <c r="H134" s="18">
        <v>11.03</v>
      </c>
      <c r="I134" s="18">
        <v>0</v>
      </c>
      <c r="J134" s="18">
        <v>0</v>
      </c>
      <c r="K134" s="18">
        <v>0</v>
      </c>
      <c r="L134" s="18">
        <v>0</v>
      </c>
      <c r="M134" s="18">
        <v>0</v>
      </c>
      <c r="N134" s="18">
        <v>0</v>
      </c>
      <c r="O134" s="18">
        <v>0</v>
      </c>
      <c r="P134" s="18">
        <v>0</v>
      </c>
      <c r="Q134" s="18">
        <v>0</v>
      </c>
      <c r="R134" s="18">
        <v>0</v>
      </c>
      <c r="S134" s="18">
        <v>0</v>
      </c>
      <c r="T134" s="18">
        <v>0</v>
      </c>
      <c r="U134" s="18">
        <v>0</v>
      </c>
      <c r="V134" s="18">
        <v>0</v>
      </c>
      <c r="W134" s="18">
        <v>0</v>
      </c>
      <c r="X134" s="18">
        <v>0</v>
      </c>
      <c r="Y134" s="18">
        <v>0</v>
      </c>
      <c r="Z134" s="18">
        <v>0</v>
      </c>
      <c r="AA134" s="18">
        <v>0</v>
      </c>
      <c r="AB134" s="18">
        <v>0</v>
      </c>
      <c r="AC134" s="18">
        <v>0</v>
      </c>
      <c r="AD134" s="18">
        <v>0</v>
      </c>
    </row>
    <row r="135" spans="1:30" hidden="1" x14ac:dyDescent="0.2">
      <c r="A135" s="17" t="s">
        <v>141</v>
      </c>
      <c r="B135" s="18">
        <v>0</v>
      </c>
      <c r="C135" s="18">
        <v>0</v>
      </c>
      <c r="D135" s="18">
        <v>8.0180000000000007</v>
      </c>
      <c r="E135" s="18">
        <v>0</v>
      </c>
      <c r="F135" s="18">
        <v>0</v>
      </c>
      <c r="G135" s="18">
        <v>0</v>
      </c>
      <c r="H135" s="18">
        <v>0</v>
      </c>
      <c r="I135" s="18">
        <v>0</v>
      </c>
      <c r="J135" s="18">
        <v>22.594999999999999</v>
      </c>
      <c r="K135" s="18">
        <v>8.1839999999999993</v>
      </c>
      <c r="L135" s="18">
        <v>0</v>
      </c>
      <c r="M135" s="18">
        <v>0</v>
      </c>
      <c r="N135" s="18">
        <v>0</v>
      </c>
      <c r="O135" s="18">
        <v>0</v>
      </c>
      <c r="P135" s="18">
        <v>0</v>
      </c>
      <c r="Q135" s="18">
        <v>0</v>
      </c>
      <c r="R135" s="18">
        <v>0</v>
      </c>
      <c r="S135" s="18">
        <v>0</v>
      </c>
      <c r="T135" s="18">
        <v>0</v>
      </c>
      <c r="U135" s="18">
        <v>0</v>
      </c>
      <c r="V135" s="18">
        <v>0</v>
      </c>
      <c r="W135" s="18">
        <v>0</v>
      </c>
      <c r="X135" s="18">
        <v>0</v>
      </c>
      <c r="Y135" s="18">
        <v>0</v>
      </c>
      <c r="Z135" s="18">
        <v>0</v>
      </c>
      <c r="AA135" s="18">
        <v>0</v>
      </c>
      <c r="AB135" s="18">
        <v>0</v>
      </c>
      <c r="AC135" s="18">
        <v>0</v>
      </c>
      <c r="AD135" s="18">
        <v>0</v>
      </c>
    </row>
    <row r="136" spans="1:30" hidden="1" x14ac:dyDescent="0.2">
      <c r="A136" s="17" t="s">
        <v>109</v>
      </c>
      <c r="B136" s="18">
        <v>0</v>
      </c>
      <c r="C136" s="18">
        <v>0</v>
      </c>
      <c r="D136" s="18">
        <v>0</v>
      </c>
      <c r="E136" s="18">
        <v>0</v>
      </c>
      <c r="F136" s="18">
        <v>0</v>
      </c>
      <c r="G136" s="18">
        <v>0</v>
      </c>
      <c r="H136" s="18">
        <v>0</v>
      </c>
      <c r="I136" s="18">
        <v>0</v>
      </c>
      <c r="J136" s="18">
        <v>33.304000000000002</v>
      </c>
      <c r="K136" s="18">
        <v>14.064</v>
      </c>
      <c r="L136" s="18">
        <v>0</v>
      </c>
      <c r="M136" s="18">
        <v>0</v>
      </c>
      <c r="N136" s="18">
        <v>0</v>
      </c>
      <c r="O136" s="18">
        <v>0</v>
      </c>
      <c r="P136" s="18">
        <v>0</v>
      </c>
      <c r="Q136" s="18">
        <v>0</v>
      </c>
      <c r="R136" s="18">
        <v>0</v>
      </c>
      <c r="S136" s="18">
        <v>0</v>
      </c>
      <c r="T136" s="18">
        <v>0</v>
      </c>
      <c r="U136" s="18">
        <v>0</v>
      </c>
      <c r="V136" s="18">
        <v>0</v>
      </c>
      <c r="W136" s="18">
        <v>0</v>
      </c>
      <c r="X136" s="18">
        <v>0</v>
      </c>
      <c r="Y136" s="18">
        <v>0</v>
      </c>
      <c r="Z136" s="18">
        <v>0</v>
      </c>
      <c r="AA136" s="18">
        <v>0</v>
      </c>
      <c r="AB136" s="18">
        <v>0</v>
      </c>
      <c r="AC136" s="18">
        <v>0</v>
      </c>
      <c r="AD136" s="18">
        <v>0</v>
      </c>
    </row>
    <row r="137" spans="1:30" hidden="1" x14ac:dyDescent="0.2">
      <c r="A137" s="17" t="s">
        <v>144</v>
      </c>
      <c r="B137" s="18">
        <v>0</v>
      </c>
      <c r="C137" s="18">
        <v>0</v>
      </c>
      <c r="D137" s="18">
        <v>0</v>
      </c>
      <c r="E137" s="18">
        <v>0</v>
      </c>
      <c r="F137" s="18">
        <v>0</v>
      </c>
      <c r="G137" s="18">
        <v>0</v>
      </c>
      <c r="H137" s="18">
        <v>5.335</v>
      </c>
      <c r="I137" s="18">
        <v>15.035</v>
      </c>
      <c r="J137" s="18">
        <v>1.4379999999999999</v>
      </c>
      <c r="K137" s="18">
        <v>0</v>
      </c>
      <c r="L137" s="18">
        <v>0</v>
      </c>
      <c r="M137" s="18">
        <v>29.411999999999999</v>
      </c>
      <c r="N137" s="18">
        <v>0</v>
      </c>
      <c r="O137" s="18">
        <v>0</v>
      </c>
      <c r="P137" s="18">
        <v>0</v>
      </c>
      <c r="Q137" s="18">
        <v>0</v>
      </c>
      <c r="R137" s="18">
        <v>0</v>
      </c>
      <c r="S137" s="18">
        <v>0</v>
      </c>
      <c r="T137" s="18">
        <v>0</v>
      </c>
      <c r="U137" s="18">
        <v>0</v>
      </c>
      <c r="V137" s="18">
        <v>0</v>
      </c>
      <c r="W137" s="18">
        <v>0</v>
      </c>
      <c r="X137" s="18">
        <v>0</v>
      </c>
      <c r="Y137" s="18">
        <v>0</v>
      </c>
      <c r="Z137" s="18">
        <v>0</v>
      </c>
      <c r="AA137" s="18">
        <v>0</v>
      </c>
      <c r="AB137" s="18">
        <v>0</v>
      </c>
      <c r="AC137" s="18">
        <v>0</v>
      </c>
      <c r="AD137" s="18">
        <v>0</v>
      </c>
    </row>
    <row r="138" spans="1:30" hidden="1" x14ac:dyDescent="0.2">
      <c r="A138" s="17" t="s">
        <v>146</v>
      </c>
      <c r="B138" s="18">
        <v>0</v>
      </c>
      <c r="C138" s="18">
        <v>0</v>
      </c>
      <c r="D138" s="18">
        <v>0</v>
      </c>
      <c r="E138" s="18">
        <v>0</v>
      </c>
      <c r="F138" s="18">
        <v>0</v>
      </c>
      <c r="G138" s="18">
        <v>0</v>
      </c>
      <c r="H138" s="18">
        <v>0</v>
      </c>
      <c r="I138" s="18">
        <v>0</v>
      </c>
      <c r="J138" s="18">
        <v>0</v>
      </c>
      <c r="K138" s="18">
        <v>0</v>
      </c>
      <c r="L138" s="18">
        <v>0</v>
      </c>
      <c r="M138" s="18">
        <v>0</v>
      </c>
      <c r="N138" s="18">
        <v>0</v>
      </c>
      <c r="O138" s="18">
        <v>0</v>
      </c>
      <c r="P138" s="18">
        <v>0</v>
      </c>
      <c r="Q138" s="18">
        <v>0</v>
      </c>
      <c r="R138" s="18">
        <v>0</v>
      </c>
      <c r="S138" s="18">
        <v>0</v>
      </c>
      <c r="T138" s="18">
        <v>0</v>
      </c>
      <c r="U138" s="18">
        <v>0</v>
      </c>
      <c r="V138" s="18">
        <v>0</v>
      </c>
      <c r="W138" s="18">
        <v>0</v>
      </c>
      <c r="X138" s="18">
        <v>0</v>
      </c>
      <c r="Y138" s="18">
        <v>0</v>
      </c>
      <c r="Z138" s="18">
        <v>0</v>
      </c>
      <c r="AA138" s="18">
        <v>0</v>
      </c>
      <c r="AB138" s="18">
        <v>0</v>
      </c>
      <c r="AC138" s="18">
        <v>0</v>
      </c>
      <c r="AD138" s="18">
        <v>0</v>
      </c>
    </row>
    <row r="139" spans="1:30" hidden="1" x14ac:dyDescent="0.2">
      <c r="A139" s="17" t="s">
        <v>149</v>
      </c>
      <c r="B139" s="18">
        <v>0</v>
      </c>
      <c r="C139" s="18">
        <v>0</v>
      </c>
      <c r="D139" s="18">
        <v>0</v>
      </c>
      <c r="E139" s="18">
        <v>0</v>
      </c>
      <c r="F139" s="18">
        <v>0</v>
      </c>
      <c r="G139" s="18">
        <v>0</v>
      </c>
      <c r="H139" s="18">
        <v>0</v>
      </c>
      <c r="I139" s="18">
        <v>0</v>
      </c>
      <c r="J139" s="18">
        <v>0</v>
      </c>
      <c r="K139" s="18">
        <v>0</v>
      </c>
      <c r="L139" s="18">
        <v>0</v>
      </c>
      <c r="M139" s="18">
        <v>0</v>
      </c>
      <c r="N139" s="18">
        <v>0</v>
      </c>
      <c r="O139" s="18">
        <v>0</v>
      </c>
      <c r="P139" s="18">
        <v>0</v>
      </c>
      <c r="Q139" s="18">
        <v>0</v>
      </c>
      <c r="R139" s="18">
        <v>0</v>
      </c>
      <c r="S139" s="18">
        <v>0</v>
      </c>
      <c r="T139" s="18">
        <v>0</v>
      </c>
      <c r="U139" s="18">
        <v>0</v>
      </c>
      <c r="V139" s="18">
        <v>0</v>
      </c>
      <c r="W139" s="18">
        <v>0</v>
      </c>
      <c r="X139" s="18">
        <v>0</v>
      </c>
      <c r="Y139" s="18">
        <v>0</v>
      </c>
      <c r="Z139" s="18">
        <v>0</v>
      </c>
      <c r="AA139" s="18">
        <v>0</v>
      </c>
      <c r="AB139" s="18">
        <v>0</v>
      </c>
      <c r="AC139" s="18">
        <v>0</v>
      </c>
      <c r="AD139" s="18">
        <v>0</v>
      </c>
    </row>
    <row r="140" spans="1:30" hidden="1" x14ac:dyDescent="0.2">
      <c r="A140" s="17" t="s">
        <v>152</v>
      </c>
      <c r="B140" s="18">
        <v>0</v>
      </c>
      <c r="C140" s="18">
        <v>0</v>
      </c>
      <c r="D140" s="18">
        <v>0</v>
      </c>
      <c r="E140" s="18">
        <v>0</v>
      </c>
      <c r="F140" s="18">
        <v>0</v>
      </c>
      <c r="G140" s="18">
        <v>0</v>
      </c>
      <c r="H140" s="18">
        <v>0</v>
      </c>
      <c r="I140" s="18">
        <v>0</v>
      </c>
      <c r="J140" s="18">
        <v>0</v>
      </c>
      <c r="K140" s="18">
        <v>0</v>
      </c>
      <c r="L140" s="18">
        <v>0</v>
      </c>
      <c r="M140" s="18">
        <v>0</v>
      </c>
      <c r="N140" s="18">
        <v>0</v>
      </c>
      <c r="O140" s="18">
        <v>0</v>
      </c>
      <c r="P140" s="18">
        <v>0</v>
      </c>
      <c r="Q140" s="18">
        <v>0</v>
      </c>
      <c r="R140" s="18">
        <v>0</v>
      </c>
      <c r="S140" s="18">
        <v>0</v>
      </c>
      <c r="T140" s="18">
        <v>0</v>
      </c>
      <c r="U140" s="18">
        <v>0</v>
      </c>
      <c r="V140" s="18">
        <v>0</v>
      </c>
      <c r="W140" s="18">
        <v>0</v>
      </c>
      <c r="X140" s="18">
        <v>0</v>
      </c>
      <c r="Y140" s="18">
        <v>0</v>
      </c>
      <c r="Z140" s="18">
        <v>0</v>
      </c>
      <c r="AA140" s="18">
        <v>0</v>
      </c>
      <c r="AB140" s="18">
        <v>0</v>
      </c>
      <c r="AC140" s="18">
        <v>0</v>
      </c>
      <c r="AD140" s="18">
        <v>0</v>
      </c>
    </row>
    <row r="141" spans="1:30" s="5" customFormat="1" hidden="1" x14ac:dyDescent="0.2">
      <c r="A141" s="17" t="s">
        <v>156</v>
      </c>
      <c r="B141" s="18">
        <v>0</v>
      </c>
      <c r="C141" s="18">
        <v>0</v>
      </c>
      <c r="D141" s="18">
        <v>0</v>
      </c>
      <c r="E141" s="18">
        <v>0</v>
      </c>
      <c r="F141" s="18">
        <v>0</v>
      </c>
      <c r="G141" s="18">
        <v>0</v>
      </c>
      <c r="H141" s="18">
        <v>0</v>
      </c>
      <c r="I141" s="18">
        <v>0</v>
      </c>
      <c r="J141" s="18">
        <v>0</v>
      </c>
      <c r="K141" s="18">
        <v>0</v>
      </c>
      <c r="L141" s="18">
        <v>0</v>
      </c>
      <c r="M141" s="18">
        <v>0</v>
      </c>
      <c r="N141" s="18">
        <v>0</v>
      </c>
      <c r="O141" s="18">
        <v>0</v>
      </c>
      <c r="P141" s="18">
        <v>0</v>
      </c>
      <c r="Q141" s="18">
        <v>11.093</v>
      </c>
      <c r="R141" s="18">
        <v>0</v>
      </c>
      <c r="S141" s="18">
        <v>0</v>
      </c>
      <c r="T141" s="18">
        <v>0</v>
      </c>
      <c r="U141" s="18">
        <v>0</v>
      </c>
      <c r="V141" s="18">
        <v>0</v>
      </c>
      <c r="W141" s="18">
        <v>0</v>
      </c>
      <c r="X141" s="18">
        <v>0</v>
      </c>
      <c r="Y141" s="18">
        <v>0</v>
      </c>
      <c r="Z141" s="18">
        <v>0</v>
      </c>
      <c r="AA141" s="18">
        <v>0</v>
      </c>
      <c r="AB141" s="18">
        <v>0</v>
      </c>
      <c r="AC141" s="18">
        <v>0</v>
      </c>
      <c r="AD141" s="18">
        <v>0</v>
      </c>
    </row>
    <row r="142" spans="1:30" hidden="1" x14ac:dyDescent="0.2">
      <c r="A142" s="17" t="s">
        <v>157</v>
      </c>
      <c r="B142" s="18">
        <v>0</v>
      </c>
      <c r="C142" s="18">
        <v>0</v>
      </c>
      <c r="D142" s="18">
        <v>0</v>
      </c>
      <c r="E142" s="18">
        <v>0</v>
      </c>
      <c r="F142" s="18">
        <v>0</v>
      </c>
      <c r="G142" s="18">
        <v>0</v>
      </c>
      <c r="H142" s="18">
        <v>0</v>
      </c>
      <c r="I142" s="18">
        <v>0</v>
      </c>
      <c r="J142" s="18">
        <v>0</v>
      </c>
      <c r="K142" s="18">
        <v>0</v>
      </c>
      <c r="L142" s="18">
        <v>0</v>
      </c>
      <c r="M142" s="18">
        <v>0</v>
      </c>
      <c r="N142" s="18">
        <v>0</v>
      </c>
      <c r="O142" s="18">
        <v>0</v>
      </c>
      <c r="P142" s="18">
        <v>0</v>
      </c>
      <c r="Q142" s="18">
        <v>0</v>
      </c>
      <c r="R142" s="18">
        <v>0</v>
      </c>
      <c r="S142" s="18">
        <v>0</v>
      </c>
      <c r="T142" s="18">
        <v>0</v>
      </c>
      <c r="U142" s="18">
        <v>0</v>
      </c>
      <c r="V142" s="18">
        <v>0</v>
      </c>
      <c r="W142" s="18">
        <v>0</v>
      </c>
      <c r="X142" s="18">
        <v>0</v>
      </c>
      <c r="Y142" s="18">
        <v>0</v>
      </c>
      <c r="Z142" s="18">
        <v>0</v>
      </c>
      <c r="AA142" s="18">
        <v>0</v>
      </c>
      <c r="AB142" s="18">
        <v>0</v>
      </c>
      <c r="AC142" s="18">
        <v>0</v>
      </c>
      <c r="AD142" s="18">
        <v>0</v>
      </c>
    </row>
    <row r="143" spans="1:30" hidden="1" x14ac:dyDescent="0.2">
      <c r="A143" s="17" t="s">
        <v>158</v>
      </c>
      <c r="B143" s="18">
        <v>0</v>
      </c>
      <c r="C143" s="18">
        <v>0</v>
      </c>
      <c r="D143" s="18">
        <v>0</v>
      </c>
      <c r="E143" s="18">
        <v>0</v>
      </c>
      <c r="F143" s="18">
        <v>0</v>
      </c>
      <c r="G143" s="18">
        <v>0</v>
      </c>
      <c r="H143" s="18">
        <v>0</v>
      </c>
      <c r="I143" s="18">
        <v>0</v>
      </c>
      <c r="J143" s="18">
        <v>0</v>
      </c>
      <c r="K143" s="18">
        <v>0</v>
      </c>
      <c r="L143" s="18">
        <v>0</v>
      </c>
      <c r="M143" s="18">
        <v>0</v>
      </c>
      <c r="N143" s="18">
        <v>0</v>
      </c>
      <c r="O143" s="18">
        <v>0</v>
      </c>
      <c r="P143" s="18">
        <v>0</v>
      </c>
      <c r="Q143" s="18">
        <v>0</v>
      </c>
      <c r="R143" s="18">
        <v>0</v>
      </c>
      <c r="S143" s="18">
        <v>285.76799999999997</v>
      </c>
      <c r="T143" s="18">
        <v>0</v>
      </c>
      <c r="U143" s="18">
        <v>0</v>
      </c>
      <c r="V143" s="18">
        <v>0</v>
      </c>
      <c r="W143" s="18">
        <v>0</v>
      </c>
      <c r="X143" s="18">
        <v>0</v>
      </c>
      <c r="Y143" s="18">
        <v>0</v>
      </c>
      <c r="Z143" s="18">
        <v>0</v>
      </c>
      <c r="AA143" s="18">
        <v>0</v>
      </c>
      <c r="AB143" s="18">
        <v>0</v>
      </c>
      <c r="AC143" s="18">
        <v>0</v>
      </c>
      <c r="AD143" s="18">
        <v>0</v>
      </c>
    </row>
    <row r="144" spans="1:30" hidden="1" x14ac:dyDescent="0.2">
      <c r="A144" s="17" t="s">
        <v>159</v>
      </c>
      <c r="B144" s="18">
        <v>0</v>
      </c>
      <c r="C144" s="18">
        <v>0</v>
      </c>
      <c r="D144" s="18">
        <v>0</v>
      </c>
      <c r="E144" s="18">
        <v>0</v>
      </c>
      <c r="F144" s="18">
        <v>0</v>
      </c>
      <c r="G144" s="18">
        <v>0</v>
      </c>
      <c r="H144" s="18">
        <v>0</v>
      </c>
      <c r="I144" s="18">
        <v>0</v>
      </c>
      <c r="J144" s="18">
        <v>0</v>
      </c>
      <c r="K144" s="18">
        <v>0</v>
      </c>
      <c r="L144" s="18">
        <v>0</v>
      </c>
      <c r="M144" s="18">
        <v>0</v>
      </c>
      <c r="N144" s="18">
        <v>0</v>
      </c>
      <c r="O144" s="18">
        <v>0</v>
      </c>
      <c r="P144" s="18">
        <v>0</v>
      </c>
      <c r="Q144" s="18">
        <v>0</v>
      </c>
      <c r="R144" s="18">
        <v>0</v>
      </c>
      <c r="S144" s="18">
        <v>0</v>
      </c>
      <c r="T144" s="18">
        <v>0</v>
      </c>
      <c r="U144" s="18">
        <v>0</v>
      </c>
      <c r="V144" s="18">
        <v>0</v>
      </c>
      <c r="W144" s="18">
        <v>0</v>
      </c>
      <c r="X144" s="18">
        <v>0</v>
      </c>
      <c r="Y144" s="18">
        <v>0</v>
      </c>
      <c r="Z144" s="18">
        <v>0</v>
      </c>
      <c r="AA144" s="18">
        <v>0</v>
      </c>
      <c r="AB144" s="18">
        <v>0</v>
      </c>
      <c r="AC144" s="18">
        <v>0</v>
      </c>
      <c r="AD144" s="18">
        <v>0</v>
      </c>
    </row>
    <row r="145" spans="1:30" hidden="1" x14ac:dyDescent="0.2">
      <c r="A145" s="17" t="s">
        <v>84</v>
      </c>
      <c r="B145" s="18">
        <v>0</v>
      </c>
      <c r="C145" s="18">
        <v>0</v>
      </c>
      <c r="D145" s="18">
        <v>0</v>
      </c>
      <c r="E145" s="18">
        <v>0</v>
      </c>
      <c r="F145" s="18">
        <v>0</v>
      </c>
      <c r="G145" s="18">
        <v>0</v>
      </c>
      <c r="H145" s="18">
        <v>0</v>
      </c>
      <c r="I145" s="18">
        <v>0</v>
      </c>
      <c r="J145" s="18">
        <v>0</v>
      </c>
      <c r="K145" s="18">
        <v>2.0329999999999999</v>
      </c>
      <c r="L145" s="18">
        <v>0</v>
      </c>
      <c r="M145" s="18">
        <v>0</v>
      </c>
      <c r="N145" s="18">
        <v>0</v>
      </c>
      <c r="O145" s="18">
        <v>0</v>
      </c>
      <c r="P145" s="18">
        <v>0</v>
      </c>
      <c r="Q145" s="18">
        <v>0</v>
      </c>
      <c r="R145" s="18">
        <v>0</v>
      </c>
      <c r="S145" s="18">
        <v>0</v>
      </c>
      <c r="T145" s="18">
        <v>0</v>
      </c>
      <c r="U145" s="18">
        <v>0</v>
      </c>
      <c r="V145" s="18">
        <v>0</v>
      </c>
      <c r="W145" s="18">
        <v>0</v>
      </c>
      <c r="X145" s="18">
        <v>0</v>
      </c>
      <c r="Y145" s="18">
        <v>0</v>
      </c>
      <c r="Z145" s="18">
        <v>0</v>
      </c>
      <c r="AA145" s="18">
        <v>0</v>
      </c>
      <c r="AB145" s="18">
        <v>0</v>
      </c>
      <c r="AC145" s="18">
        <v>0</v>
      </c>
      <c r="AD145" s="18">
        <v>0</v>
      </c>
    </row>
    <row r="146" spans="1:30" hidden="1" x14ac:dyDescent="0.2">
      <c r="A146" s="17" t="s">
        <v>160</v>
      </c>
      <c r="B146" s="18">
        <v>0</v>
      </c>
      <c r="C146" s="18">
        <v>0</v>
      </c>
      <c r="D146" s="18">
        <v>0</v>
      </c>
      <c r="E146" s="18">
        <v>0</v>
      </c>
      <c r="F146" s="18">
        <v>0</v>
      </c>
      <c r="G146" s="18">
        <v>0</v>
      </c>
      <c r="H146" s="18">
        <v>0</v>
      </c>
      <c r="I146" s="18">
        <v>0</v>
      </c>
      <c r="J146" s="18">
        <v>0</v>
      </c>
      <c r="K146" s="18">
        <v>0</v>
      </c>
      <c r="L146" s="18">
        <v>0</v>
      </c>
      <c r="M146" s="18">
        <v>0</v>
      </c>
      <c r="N146" s="18">
        <v>0</v>
      </c>
      <c r="O146" s="18">
        <v>0</v>
      </c>
      <c r="P146" s="18">
        <v>0</v>
      </c>
      <c r="Q146" s="18">
        <v>0</v>
      </c>
      <c r="R146" s="18">
        <v>0</v>
      </c>
      <c r="S146" s="18">
        <v>0</v>
      </c>
      <c r="T146" s="18">
        <v>0</v>
      </c>
      <c r="U146" s="18">
        <v>0</v>
      </c>
      <c r="V146" s="18">
        <v>0</v>
      </c>
      <c r="W146" s="18">
        <v>0</v>
      </c>
      <c r="X146" s="18">
        <v>0</v>
      </c>
      <c r="Y146" s="18">
        <v>0</v>
      </c>
      <c r="Z146" s="18">
        <v>0</v>
      </c>
      <c r="AA146" s="18">
        <v>0</v>
      </c>
      <c r="AB146" s="18">
        <v>0</v>
      </c>
      <c r="AC146" s="18">
        <v>0</v>
      </c>
      <c r="AD146" s="18">
        <v>0</v>
      </c>
    </row>
    <row r="147" spans="1:30" hidden="1" x14ac:dyDescent="0.2">
      <c r="A147" s="17" t="s">
        <v>79</v>
      </c>
      <c r="B147" s="18">
        <v>0</v>
      </c>
      <c r="C147" s="18">
        <v>0</v>
      </c>
      <c r="D147" s="18">
        <v>0</v>
      </c>
      <c r="E147" s="18">
        <v>0</v>
      </c>
      <c r="F147" s="18">
        <v>0</v>
      </c>
      <c r="G147" s="18">
        <v>0</v>
      </c>
      <c r="H147" s="18">
        <v>0</v>
      </c>
      <c r="I147" s="18">
        <v>0</v>
      </c>
      <c r="J147" s="18">
        <v>0</v>
      </c>
      <c r="K147" s="18">
        <v>0</v>
      </c>
      <c r="L147" s="18">
        <v>0</v>
      </c>
      <c r="M147" s="18">
        <v>0</v>
      </c>
      <c r="N147" s="18">
        <v>0</v>
      </c>
      <c r="O147" s="18">
        <v>0</v>
      </c>
      <c r="P147" s="18">
        <v>0</v>
      </c>
      <c r="Q147" s="18">
        <v>0</v>
      </c>
      <c r="R147" s="18">
        <v>0</v>
      </c>
      <c r="S147" s="18">
        <v>0</v>
      </c>
      <c r="T147" s="18">
        <v>0</v>
      </c>
      <c r="U147" s="18">
        <v>0</v>
      </c>
      <c r="V147" s="18">
        <v>0</v>
      </c>
      <c r="W147" s="18">
        <v>0</v>
      </c>
      <c r="X147" s="18">
        <v>0</v>
      </c>
      <c r="Y147" s="18">
        <v>0</v>
      </c>
      <c r="Z147" s="18">
        <v>0</v>
      </c>
      <c r="AA147" s="18">
        <v>0</v>
      </c>
      <c r="AB147" s="18">
        <v>0</v>
      </c>
      <c r="AC147" s="18">
        <v>0</v>
      </c>
      <c r="AD147" s="18">
        <v>0</v>
      </c>
    </row>
    <row r="148" spans="1:30" hidden="1" x14ac:dyDescent="0.2">
      <c r="A148" s="17" t="s">
        <v>161</v>
      </c>
      <c r="B148" s="18">
        <v>0</v>
      </c>
      <c r="C148" s="18">
        <v>0</v>
      </c>
      <c r="D148" s="18">
        <v>0</v>
      </c>
      <c r="E148" s="18">
        <v>0</v>
      </c>
      <c r="F148" s="18">
        <v>0</v>
      </c>
      <c r="G148" s="18">
        <v>383.01</v>
      </c>
      <c r="H148" s="18">
        <v>90.174999999999997</v>
      </c>
      <c r="I148" s="18">
        <v>18</v>
      </c>
      <c r="J148" s="18">
        <v>72.606999999999999</v>
      </c>
      <c r="K148" s="18">
        <v>314.52300000000002</v>
      </c>
      <c r="L148" s="18">
        <v>34.014000000000003</v>
      </c>
      <c r="M148" s="18">
        <v>54</v>
      </c>
      <c r="N148" s="18">
        <v>36</v>
      </c>
      <c r="O148" s="18">
        <v>1.726</v>
      </c>
      <c r="P148" s="18">
        <v>0</v>
      </c>
      <c r="Q148" s="18">
        <v>0</v>
      </c>
      <c r="R148" s="18">
        <v>0</v>
      </c>
      <c r="S148" s="18">
        <v>0</v>
      </c>
      <c r="T148" s="18">
        <v>0</v>
      </c>
      <c r="U148" s="18">
        <v>0</v>
      </c>
      <c r="V148" s="18">
        <v>0</v>
      </c>
      <c r="W148" s="18">
        <v>0</v>
      </c>
      <c r="X148" s="18">
        <v>0</v>
      </c>
      <c r="Y148" s="18">
        <v>0</v>
      </c>
      <c r="Z148" s="18">
        <v>0</v>
      </c>
      <c r="AA148" s="18">
        <v>0</v>
      </c>
      <c r="AB148" s="18">
        <v>0</v>
      </c>
      <c r="AC148" s="18">
        <v>0</v>
      </c>
      <c r="AD148" s="18">
        <v>0</v>
      </c>
    </row>
    <row r="149" spans="1:30" hidden="1" x14ac:dyDescent="0.2">
      <c r="A149" s="17" t="s">
        <v>162</v>
      </c>
      <c r="B149" s="18">
        <v>0</v>
      </c>
      <c r="C149" s="18">
        <v>0</v>
      </c>
      <c r="D149" s="18">
        <v>0</v>
      </c>
      <c r="E149" s="18">
        <v>0</v>
      </c>
      <c r="F149" s="18">
        <v>0</v>
      </c>
      <c r="G149" s="18">
        <v>0</v>
      </c>
      <c r="H149" s="18">
        <v>0</v>
      </c>
      <c r="I149" s="18">
        <v>0</v>
      </c>
      <c r="J149" s="18">
        <v>0</v>
      </c>
      <c r="K149" s="18">
        <v>0</v>
      </c>
      <c r="L149" s="18">
        <v>0</v>
      </c>
      <c r="M149" s="18">
        <v>0</v>
      </c>
      <c r="N149" s="18">
        <v>0</v>
      </c>
      <c r="O149" s="18">
        <v>0</v>
      </c>
      <c r="P149" s="18">
        <v>0</v>
      </c>
      <c r="Q149" s="18">
        <v>0</v>
      </c>
      <c r="R149" s="18">
        <v>0</v>
      </c>
      <c r="S149" s="18">
        <v>0</v>
      </c>
      <c r="T149" s="18">
        <v>0</v>
      </c>
      <c r="U149" s="18">
        <v>0</v>
      </c>
      <c r="V149" s="18">
        <v>0</v>
      </c>
      <c r="W149" s="18">
        <v>0</v>
      </c>
      <c r="X149" s="18">
        <v>0</v>
      </c>
      <c r="Y149" s="18">
        <v>0</v>
      </c>
      <c r="Z149" s="18">
        <v>0</v>
      </c>
      <c r="AA149" s="18">
        <v>0</v>
      </c>
      <c r="AB149" s="18">
        <v>0</v>
      </c>
      <c r="AC149" s="18">
        <v>0</v>
      </c>
      <c r="AD149" s="18">
        <v>0</v>
      </c>
    </row>
    <row r="150" spans="1:30" hidden="1" x14ac:dyDescent="0.2">
      <c r="A150" s="17" t="s">
        <v>69</v>
      </c>
      <c r="B150" s="18">
        <v>0</v>
      </c>
      <c r="C150" s="18">
        <v>4.43</v>
      </c>
      <c r="D150" s="18">
        <v>0</v>
      </c>
      <c r="E150" s="18">
        <v>0</v>
      </c>
      <c r="F150" s="18">
        <v>10.41</v>
      </c>
      <c r="G150" s="18">
        <v>0</v>
      </c>
      <c r="H150" s="18">
        <v>0</v>
      </c>
      <c r="I150" s="18">
        <v>38.116999999999997</v>
      </c>
      <c r="J150" s="18">
        <v>18.719000000000001</v>
      </c>
      <c r="K150" s="18">
        <v>17.725000000000001</v>
      </c>
      <c r="L150" s="18">
        <v>0</v>
      </c>
      <c r="M150" s="18">
        <v>0</v>
      </c>
      <c r="N150" s="18">
        <v>0</v>
      </c>
      <c r="O150" s="18">
        <v>0</v>
      </c>
      <c r="P150" s="18">
        <v>0</v>
      </c>
      <c r="Q150" s="18">
        <v>0</v>
      </c>
      <c r="R150" s="18">
        <v>0</v>
      </c>
      <c r="S150" s="18">
        <v>3.556</v>
      </c>
      <c r="T150" s="18">
        <v>9.5440000000000005</v>
      </c>
      <c r="U150" s="18">
        <v>0</v>
      </c>
      <c r="V150" s="18">
        <v>0</v>
      </c>
      <c r="W150" s="18">
        <v>0</v>
      </c>
      <c r="X150" s="18">
        <v>0</v>
      </c>
      <c r="Y150" s="18">
        <v>0</v>
      </c>
      <c r="Z150" s="18">
        <v>0</v>
      </c>
      <c r="AA150" s="18">
        <v>0</v>
      </c>
      <c r="AB150" s="18">
        <v>0</v>
      </c>
      <c r="AC150" s="18">
        <v>0</v>
      </c>
      <c r="AD150" s="18">
        <v>0</v>
      </c>
    </row>
    <row r="151" spans="1:30" hidden="1" x14ac:dyDescent="0.2">
      <c r="A151" s="17" t="s">
        <v>167</v>
      </c>
      <c r="B151" s="18">
        <v>0</v>
      </c>
      <c r="C151" s="18">
        <v>0</v>
      </c>
      <c r="D151" s="18">
        <v>0</v>
      </c>
      <c r="E151" s="18">
        <v>0</v>
      </c>
      <c r="F151" s="18">
        <v>0</v>
      </c>
      <c r="G151" s="18">
        <v>0</v>
      </c>
      <c r="H151" s="18">
        <v>0</v>
      </c>
      <c r="I151" s="18">
        <v>0</v>
      </c>
      <c r="J151" s="18">
        <v>0</v>
      </c>
      <c r="K151" s="18">
        <v>0</v>
      </c>
      <c r="L151" s="18">
        <v>0</v>
      </c>
      <c r="M151" s="18">
        <v>0</v>
      </c>
      <c r="N151" s="18">
        <v>0</v>
      </c>
      <c r="O151" s="18">
        <v>0</v>
      </c>
      <c r="P151" s="18">
        <v>0</v>
      </c>
      <c r="Q151" s="18">
        <v>0</v>
      </c>
      <c r="R151" s="18">
        <v>0</v>
      </c>
      <c r="S151" s="18">
        <v>0</v>
      </c>
      <c r="T151" s="18">
        <v>0</v>
      </c>
      <c r="U151" s="18">
        <v>0</v>
      </c>
      <c r="V151" s="18">
        <v>0</v>
      </c>
      <c r="W151" s="18">
        <v>0</v>
      </c>
      <c r="X151" s="18">
        <v>0</v>
      </c>
      <c r="Y151" s="18">
        <v>0</v>
      </c>
      <c r="Z151" s="18">
        <v>0</v>
      </c>
      <c r="AA151" s="18">
        <v>0</v>
      </c>
      <c r="AB151" s="18">
        <v>0</v>
      </c>
      <c r="AC151" s="18">
        <v>0</v>
      </c>
      <c r="AD151" s="18">
        <v>0</v>
      </c>
    </row>
    <row r="152" spans="1:30" hidden="1" x14ac:dyDescent="0.2">
      <c r="A152" s="17" t="s">
        <v>168</v>
      </c>
      <c r="B152" s="18">
        <v>0</v>
      </c>
      <c r="C152" s="18">
        <v>0</v>
      </c>
      <c r="D152" s="18">
        <v>0</v>
      </c>
      <c r="E152" s="18">
        <v>0</v>
      </c>
      <c r="F152" s="18">
        <v>0</v>
      </c>
      <c r="G152" s="18">
        <v>0</v>
      </c>
      <c r="H152" s="18">
        <v>0</v>
      </c>
      <c r="I152" s="18">
        <v>0</v>
      </c>
      <c r="J152" s="18">
        <v>0</v>
      </c>
      <c r="K152" s="18">
        <v>0</v>
      </c>
      <c r="L152" s="18">
        <v>0</v>
      </c>
      <c r="M152" s="18">
        <v>0</v>
      </c>
      <c r="N152" s="18">
        <v>0</v>
      </c>
      <c r="O152" s="18">
        <v>0</v>
      </c>
      <c r="P152" s="18">
        <v>0</v>
      </c>
      <c r="Q152" s="18">
        <v>17</v>
      </c>
      <c r="R152" s="18">
        <v>34.497999999999998</v>
      </c>
      <c r="S152" s="18">
        <v>0</v>
      </c>
      <c r="T152" s="18">
        <v>0</v>
      </c>
      <c r="U152" s="18">
        <v>0</v>
      </c>
      <c r="V152" s="18">
        <v>0</v>
      </c>
      <c r="W152" s="18">
        <v>0</v>
      </c>
      <c r="X152" s="18">
        <v>0</v>
      </c>
      <c r="Y152" s="18">
        <v>0</v>
      </c>
      <c r="Z152" s="18">
        <v>0</v>
      </c>
      <c r="AA152" s="18">
        <v>0</v>
      </c>
      <c r="AB152" s="18">
        <v>0</v>
      </c>
      <c r="AC152" s="18">
        <v>0</v>
      </c>
      <c r="AD152" s="18">
        <v>0</v>
      </c>
    </row>
    <row r="153" spans="1:30" hidden="1" x14ac:dyDescent="0.2">
      <c r="A153" s="17" t="s">
        <v>169</v>
      </c>
      <c r="B153" s="18">
        <v>0</v>
      </c>
      <c r="C153" s="18">
        <v>0</v>
      </c>
      <c r="D153" s="18">
        <v>0</v>
      </c>
      <c r="E153" s="18">
        <v>0</v>
      </c>
      <c r="F153" s="18">
        <v>0</v>
      </c>
      <c r="G153" s="18">
        <v>0</v>
      </c>
      <c r="H153" s="18">
        <v>0</v>
      </c>
      <c r="I153" s="18">
        <v>0</v>
      </c>
      <c r="J153" s="18">
        <v>0</v>
      </c>
      <c r="K153" s="18">
        <v>0</v>
      </c>
      <c r="L153" s="18">
        <v>0</v>
      </c>
      <c r="M153" s="18">
        <v>0</v>
      </c>
      <c r="N153" s="18">
        <v>0</v>
      </c>
      <c r="O153" s="18">
        <v>0</v>
      </c>
      <c r="P153" s="18">
        <v>0</v>
      </c>
      <c r="Q153" s="18">
        <v>0</v>
      </c>
      <c r="R153" s="18">
        <v>0</v>
      </c>
      <c r="S153" s="18">
        <v>0</v>
      </c>
      <c r="T153" s="18">
        <v>0</v>
      </c>
      <c r="U153" s="18">
        <v>0</v>
      </c>
      <c r="V153" s="18">
        <v>0</v>
      </c>
      <c r="W153" s="18">
        <v>0</v>
      </c>
      <c r="X153" s="18">
        <v>0</v>
      </c>
      <c r="Y153" s="18">
        <v>0</v>
      </c>
      <c r="Z153" s="18">
        <v>0</v>
      </c>
      <c r="AA153" s="18">
        <v>0</v>
      </c>
      <c r="AB153" s="18">
        <v>0</v>
      </c>
      <c r="AC153" s="18">
        <v>0</v>
      </c>
      <c r="AD153" s="18">
        <v>0</v>
      </c>
    </row>
    <row r="154" spans="1:30" hidden="1" x14ac:dyDescent="0.2">
      <c r="A154" s="17" t="s">
        <v>173</v>
      </c>
      <c r="B154" s="18">
        <v>0</v>
      </c>
      <c r="C154" s="18">
        <v>0</v>
      </c>
      <c r="D154" s="18">
        <v>0</v>
      </c>
      <c r="E154" s="18">
        <v>0</v>
      </c>
      <c r="F154" s="18">
        <v>0</v>
      </c>
      <c r="G154" s="18">
        <v>0</v>
      </c>
      <c r="H154" s="18">
        <v>0</v>
      </c>
      <c r="I154" s="18">
        <v>0</v>
      </c>
      <c r="J154" s="18">
        <v>0</v>
      </c>
      <c r="K154" s="18">
        <v>0</v>
      </c>
      <c r="L154" s="18">
        <v>0</v>
      </c>
      <c r="M154" s="18">
        <v>0</v>
      </c>
      <c r="N154" s="18">
        <v>0</v>
      </c>
      <c r="O154" s="18">
        <v>0</v>
      </c>
      <c r="P154" s="18">
        <v>0</v>
      </c>
      <c r="Q154" s="18">
        <v>0</v>
      </c>
      <c r="R154" s="18">
        <v>0</v>
      </c>
      <c r="S154" s="18">
        <v>0</v>
      </c>
      <c r="T154" s="18">
        <v>0</v>
      </c>
      <c r="U154" s="18">
        <v>0</v>
      </c>
      <c r="V154" s="18">
        <v>0</v>
      </c>
      <c r="W154" s="18">
        <v>0</v>
      </c>
      <c r="X154" s="18">
        <v>0</v>
      </c>
      <c r="Y154" s="18">
        <v>0</v>
      </c>
      <c r="Z154" s="18">
        <v>0</v>
      </c>
      <c r="AA154" s="18">
        <v>0</v>
      </c>
      <c r="AB154" s="18">
        <v>0</v>
      </c>
      <c r="AC154" s="18">
        <v>0</v>
      </c>
      <c r="AD154" s="18">
        <v>0</v>
      </c>
    </row>
    <row r="155" spans="1:30" hidden="1" x14ac:dyDescent="0.2">
      <c r="A155" s="17" t="s">
        <v>174</v>
      </c>
      <c r="B155" s="18">
        <v>0</v>
      </c>
      <c r="C155" s="18">
        <v>0</v>
      </c>
      <c r="D155" s="18">
        <v>0</v>
      </c>
      <c r="E155" s="18">
        <v>0</v>
      </c>
      <c r="F155" s="18">
        <v>0</v>
      </c>
      <c r="G155" s="18">
        <v>0</v>
      </c>
      <c r="H155" s="18">
        <v>0</v>
      </c>
      <c r="I155" s="18">
        <v>0</v>
      </c>
      <c r="J155" s="18">
        <v>0</v>
      </c>
      <c r="K155" s="18">
        <v>0</v>
      </c>
      <c r="L155" s="18">
        <v>0</v>
      </c>
      <c r="M155" s="18">
        <v>0</v>
      </c>
      <c r="N155" s="18">
        <v>0</v>
      </c>
      <c r="O155" s="18">
        <v>0</v>
      </c>
      <c r="P155" s="18">
        <v>0</v>
      </c>
      <c r="Q155" s="18">
        <v>0</v>
      </c>
      <c r="R155" s="18">
        <v>0</v>
      </c>
      <c r="S155" s="18">
        <v>0</v>
      </c>
      <c r="T155" s="18">
        <v>0</v>
      </c>
      <c r="U155" s="18">
        <v>0</v>
      </c>
      <c r="V155" s="18">
        <v>0</v>
      </c>
      <c r="W155" s="18">
        <v>0</v>
      </c>
      <c r="X155" s="18">
        <v>0</v>
      </c>
      <c r="Y155" s="18">
        <v>0</v>
      </c>
      <c r="Z155" s="18">
        <v>0</v>
      </c>
      <c r="AA155" s="18">
        <v>0</v>
      </c>
      <c r="AB155" s="18">
        <v>0</v>
      </c>
      <c r="AC155" s="18">
        <v>0</v>
      </c>
      <c r="AD155" s="18">
        <v>0</v>
      </c>
    </row>
    <row r="156" spans="1:30" hidden="1" x14ac:dyDescent="0.2">
      <c r="A156" s="17" t="s">
        <v>175</v>
      </c>
      <c r="B156" s="18">
        <v>0</v>
      </c>
      <c r="C156" s="18">
        <v>0</v>
      </c>
      <c r="D156" s="18">
        <v>0</v>
      </c>
      <c r="E156" s="18">
        <v>0</v>
      </c>
      <c r="F156" s="18">
        <v>0</v>
      </c>
      <c r="G156" s="18">
        <v>0</v>
      </c>
      <c r="H156" s="18">
        <v>0</v>
      </c>
      <c r="I156" s="18">
        <v>0</v>
      </c>
      <c r="J156" s="18">
        <v>0</v>
      </c>
      <c r="K156" s="18">
        <v>0</v>
      </c>
      <c r="L156" s="18">
        <v>0</v>
      </c>
      <c r="M156" s="18">
        <v>0</v>
      </c>
      <c r="N156" s="18">
        <v>0</v>
      </c>
      <c r="O156" s="18">
        <v>0</v>
      </c>
      <c r="P156" s="18">
        <v>0</v>
      </c>
      <c r="Q156" s="18">
        <v>0</v>
      </c>
      <c r="R156" s="18">
        <v>0</v>
      </c>
      <c r="S156" s="18">
        <v>0</v>
      </c>
      <c r="T156" s="18">
        <v>0</v>
      </c>
      <c r="U156" s="18">
        <v>0</v>
      </c>
      <c r="V156" s="18">
        <v>0</v>
      </c>
      <c r="W156" s="18">
        <v>0</v>
      </c>
      <c r="X156" s="18">
        <v>0</v>
      </c>
      <c r="Y156" s="18">
        <v>0</v>
      </c>
      <c r="Z156" s="18">
        <v>0</v>
      </c>
      <c r="AA156" s="18">
        <v>0</v>
      </c>
      <c r="AB156" s="18">
        <v>0</v>
      </c>
      <c r="AC156" s="18">
        <v>0</v>
      </c>
      <c r="AD156" s="18">
        <v>0</v>
      </c>
    </row>
    <row r="157" spans="1:30" hidden="1" x14ac:dyDescent="0.2">
      <c r="A157" s="17" t="s">
        <v>176</v>
      </c>
      <c r="B157" s="18">
        <v>0</v>
      </c>
      <c r="C157" s="18">
        <v>0</v>
      </c>
      <c r="D157" s="18">
        <v>0</v>
      </c>
      <c r="E157" s="18">
        <v>0</v>
      </c>
      <c r="F157" s="18">
        <v>0</v>
      </c>
      <c r="G157" s="18">
        <v>0</v>
      </c>
      <c r="H157" s="18">
        <v>0</v>
      </c>
      <c r="I157" s="18">
        <v>0</v>
      </c>
      <c r="J157" s="18">
        <v>0</v>
      </c>
      <c r="K157" s="18">
        <v>0</v>
      </c>
      <c r="L157" s="18">
        <v>0</v>
      </c>
      <c r="M157" s="18">
        <v>0</v>
      </c>
      <c r="N157" s="18">
        <v>0</v>
      </c>
      <c r="O157" s="18">
        <v>0</v>
      </c>
      <c r="P157" s="18">
        <v>0</v>
      </c>
      <c r="Q157" s="18">
        <v>0</v>
      </c>
      <c r="R157" s="18">
        <v>0</v>
      </c>
      <c r="S157" s="18">
        <v>0</v>
      </c>
      <c r="T157" s="18">
        <v>0</v>
      </c>
      <c r="U157" s="18">
        <v>0</v>
      </c>
      <c r="V157" s="18">
        <v>0</v>
      </c>
      <c r="W157" s="18">
        <v>0</v>
      </c>
      <c r="X157" s="18">
        <v>0</v>
      </c>
      <c r="Y157" s="18">
        <v>0</v>
      </c>
      <c r="Z157" s="18">
        <v>0</v>
      </c>
      <c r="AA157" s="18">
        <v>0</v>
      </c>
      <c r="AB157" s="18">
        <v>0</v>
      </c>
      <c r="AC157" s="18">
        <v>0</v>
      </c>
      <c r="AD157" s="18">
        <v>0</v>
      </c>
    </row>
    <row r="158" spans="1:30" hidden="1" x14ac:dyDescent="0.2">
      <c r="A158" s="17" t="s">
        <v>177</v>
      </c>
      <c r="B158" s="18">
        <v>0</v>
      </c>
      <c r="C158" s="18">
        <v>0</v>
      </c>
      <c r="D158" s="18">
        <v>0</v>
      </c>
      <c r="E158" s="18">
        <v>0</v>
      </c>
      <c r="F158" s="18">
        <v>0</v>
      </c>
      <c r="G158" s="18">
        <v>0</v>
      </c>
      <c r="H158" s="18">
        <v>0</v>
      </c>
      <c r="I158" s="18">
        <v>0</v>
      </c>
      <c r="J158" s="18">
        <v>0</v>
      </c>
      <c r="K158" s="18">
        <v>0</v>
      </c>
      <c r="L158" s="18">
        <v>0</v>
      </c>
      <c r="M158" s="18">
        <v>0</v>
      </c>
      <c r="N158" s="18">
        <v>0</v>
      </c>
      <c r="O158" s="18">
        <v>0</v>
      </c>
      <c r="P158" s="18">
        <v>0</v>
      </c>
      <c r="Q158" s="18">
        <v>0</v>
      </c>
      <c r="R158" s="18">
        <v>0</v>
      </c>
      <c r="S158" s="18">
        <v>0</v>
      </c>
      <c r="T158" s="18">
        <v>0</v>
      </c>
      <c r="U158" s="18">
        <v>0</v>
      </c>
      <c r="V158" s="18">
        <v>0</v>
      </c>
      <c r="W158" s="18">
        <v>0</v>
      </c>
      <c r="X158" s="18">
        <v>0</v>
      </c>
      <c r="Y158" s="18">
        <v>0</v>
      </c>
      <c r="Z158" s="18">
        <v>0</v>
      </c>
      <c r="AA158" s="18">
        <v>0</v>
      </c>
      <c r="AB158" s="18">
        <v>0</v>
      </c>
      <c r="AC158" s="18">
        <v>0</v>
      </c>
      <c r="AD158" s="18">
        <v>0</v>
      </c>
    </row>
    <row r="159" spans="1:30" hidden="1" x14ac:dyDescent="0.2">
      <c r="A159" s="17" t="s">
        <v>312</v>
      </c>
      <c r="B159" s="18">
        <v>0</v>
      </c>
      <c r="C159" s="18">
        <v>0</v>
      </c>
      <c r="D159" s="18">
        <v>0</v>
      </c>
      <c r="E159" s="18">
        <v>0</v>
      </c>
      <c r="F159" s="18">
        <v>0</v>
      </c>
      <c r="G159" s="18">
        <v>0</v>
      </c>
      <c r="H159" s="18">
        <v>0</v>
      </c>
      <c r="I159" s="18">
        <v>0</v>
      </c>
      <c r="J159" s="18">
        <v>0</v>
      </c>
      <c r="K159" s="18">
        <v>0</v>
      </c>
      <c r="L159" s="18">
        <v>0</v>
      </c>
      <c r="M159" s="18">
        <v>0</v>
      </c>
      <c r="N159" s="18">
        <v>0</v>
      </c>
      <c r="O159" s="18">
        <v>0</v>
      </c>
      <c r="P159" s="18">
        <v>0</v>
      </c>
      <c r="Q159" s="18">
        <v>0</v>
      </c>
      <c r="R159" s="18">
        <v>0</v>
      </c>
      <c r="S159" s="18">
        <v>0</v>
      </c>
      <c r="T159" s="18">
        <v>0</v>
      </c>
      <c r="U159" s="18">
        <v>0</v>
      </c>
      <c r="V159" s="18">
        <v>0</v>
      </c>
      <c r="W159" s="18">
        <v>0</v>
      </c>
      <c r="X159" s="18">
        <v>0</v>
      </c>
      <c r="Y159" s="18">
        <v>0</v>
      </c>
      <c r="Z159" s="18">
        <v>0</v>
      </c>
      <c r="AA159" s="18">
        <v>0</v>
      </c>
      <c r="AB159" s="18">
        <v>0</v>
      </c>
      <c r="AC159" s="18">
        <v>0</v>
      </c>
      <c r="AD159" s="18">
        <v>0</v>
      </c>
    </row>
    <row r="160" spans="1:30" hidden="1" x14ac:dyDescent="0.2">
      <c r="A160" s="17" t="s">
        <v>180</v>
      </c>
      <c r="B160" s="18">
        <v>0</v>
      </c>
      <c r="C160" s="18">
        <v>0</v>
      </c>
      <c r="D160" s="18">
        <v>0</v>
      </c>
      <c r="E160" s="18">
        <v>0</v>
      </c>
      <c r="F160" s="18">
        <v>0</v>
      </c>
      <c r="G160" s="18">
        <v>0</v>
      </c>
      <c r="H160" s="18">
        <v>0</v>
      </c>
      <c r="I160" s="18">
        <v>0</v>
      </c>
      <c r="J160" s="18">
        <v>0</v>
      </c>
      <c r="K160" s="18">
        <v>0</v>
      </c>
      <c r="L160" s="18">
        <v>0</v>
      </c>
      <c r="M160" s="18">
        <v>0</v>
      </c>
      <c r="N160" s="18">
        <v>0</v>
      </c>
      <c r="O160" s="18">
        <v>0</v>
      </c>
      <c r="P160" s="18">
        <v>0</v>
      </c>
      <c r="Q160" s="18">
        <v>0</v>
      </c>
      <c r="R160" s="18">
        <v>0</v>
      </c>
      <c r="S160" s="18">
        <v>0</v>
      </c>
      <c r="T160" s="18">
        <v>0</v>
      </c>
      <c r="U160" s="18">
        <v>0</v>
      </c>
      <c r="V160" s="18">
        <v>0</v>
      </c>
      <c r="W160" s="18">
        <v>0</v>
      </c>
      <c r="X160" s="18">
        <v>0</v>
      </c>
      <c r="Y160" s="18">
        <v>0</v>
      </c>
      <c r="Z160" s="18">
        <v>0</v>
      </c>
      <c r="AA160" s="18">
        <v>0</v>
      </c>
      <c r="AB160" s="18">
        <v>0</v>
      </c>
      <c r="AC160" s="18">
        <v>0</v>
      </c>
      <c r="AD160" s="18">
        <v>0</v>
      </c>
    </row>
    <row r="161" spans="1:30" hidden="1" x14ac:dyDescent="0.2">
      <c r="A161" s="17" t="s">
        <v>181</v>
      </c>
      <c r="B161" s="18">
        <v>0</v>
      </c>
      <c r="C161" s="18">
        <v>0</v>
      </c>
      <c r="D161" s="18">
        <v>0</v>
      </c>
      <c r="E161" s="18">
        <v>0</v>
      </c>
      <c r="F161" s="18">
        <v>0</v>
      </c>
      <c r="G161" s="18">
        <v>0</v>
      </c>
      <c r="H161" s="18">
        <v>0</v>
      </c>
      <c r="I161" s="18">
        <v>0</v>
      </c>
      <c r="J161" s="18">
        <v>0</v>
      </c>
      <c r="K161" s="18">
        <v>0</v>
      </c>
      <c r="L161" s="18">
        <v>0</v>
      </c>
      <c r="M161" s="18">
        <v>0</v>
      </c>
      <c r="N161" s="18">
        <v>0</v>
      </c>
      <c r="O161" s="18">
        <v>0</v>
      </c>
      <c r="P161" s="18">
        <v>0</v>
      </c>
      <c r="Q161" s="18">
        <v>0</v>
      </c>
      <c r="R161" s="18">
        <v>0</v>
      </c>
      <c r="S161" s="18">
        <v>0</v>
      </c>
      <c r="T161" s="18">
        <v>0</v>
      </c>
      <c r="U161" s="18">
        <v>0</v>
      </c>
      <c r="V161" s="18">
        <v>0</v>
      </c>
      <c r="W161" s="18">
        <v>0</v>
      </c>
      <c r="X161" s="18">
        <v>0</v>
      </c>
      <c r="Y161" s="18">
        <v>0</v>
      </c>
      <c r="Z161" s="18">
        <v>0</v>
      </c>
      <c r="AA161" s="18">
        <v>0</v>
      </c>
      <c r="AB161" s="18">
        <v>0</v>
      </c>
      <c r="AC161" s="18">
        <v>0</v>
      </c>
      <c r="AD161" s="18">
        <v>0</v>
      </c>
    </row>
    <row r="162" spans="1:30" hidden="1" x14ac:dyDescent="0.2">
      <c r="A162" s="17" t="s">
        <v>182</v>
      </c>
      <c r="B162" s="18">
        <v>0</v>
      </c>
      <c r="C162" s="18">
        <v>0</v>
      </c>
      <c r="D162" s="18">
        <v>0</v>
      </c>
      <c r="E162" s="18">
        <v>0</v>
      </c>
      <c r="F162" s="18">
        <v>0</v>
      </c>
      <c r="G162" s="18">
        <v>0</v>
      </c>
      <c r="H162" s="18">
        <v>0</v>
      </c>
      <c r="I162" s="18">
        <v>0</v>
      </c>
      <c r="J162" s="18">
        <v>0</v>
      </c>
      <c r="K162" s="18">
        <v>0</v>
      </c>
      <c r="L162" s="18">
        <v>0</v>
      </c>
      <c r="M162" s="18">
        <v>0</v>
      </c>
      <c r="N162" s="18">
        <v>0</v>
      </c>
      <c r="O162" s="18">
        <v>0</v>
      </c>
      <c r="P162" s="18">
        <v>0</v>
      </c>
      <c r="Q162" s="18">
        <v>0</v>
      </c>
      <c r="R162" s="18">
        <v>0</v>
      </c>
      <c r="S162" s="18">
        <v>0</v>
      </c>
      <c r="T162" s="18">
        <v>0</v>
      </c>
      <c r="U162" s="18">
        <v>0</v>
      </c>
      <c r="V162" s="18">
        <v>0</v>
      </c>
      <c r="W162" s="18">
        <v>0</v>
      </c>
      <c r="X162" s="18">
        <v>0</v>
      </c>
      <c r="Y162" s="18">
        <v>0</v>
      </c>
      <c r="Z162" s="18">
        <v>0</v>
      </c>
      <c r="AA162" s="18">
        <v>0</v>
      </c>
      <c r="AB162" s="18">
        <v>0</v>
      </c>
      <c r="AC162" s="18">
        <v>0</v>
      </c>
      <c r="AD162" s="18">
        <v>0</v>
      </c>
    </row>
    <row r="163" spans="1:30" hidden="1" x14ac:dyDescent="0.2">
      <c r="A163" s="17" t="s">
        <v>183</v>
      </c>
      <c r="B163" s="18">
        <v>0</v>
      </c>
      <c r="C163" s="18">
        <v>0</v>
      </c>
      <c r="D163" s="18">
        <v>0</v>
      </c>
      <c r="E163" s="18">
        <v>0</v>
      </c>
      <c r="F163" s="18">
        <v>0</v>
      </c>
      <c r="G163" s="18">
        <v>0</v>
      </c>
      <c r="H163" s="18">
        <v>0</v>
      </c>
      <c r="I163" s="18">
        <v>0</v>
      </c>
      <c r="J163" s="18">
        <v>0</v>
      </c>
      <c r="K163" s="18">
        <v>0</v>
      </c>
      <c r="L163" s="18">
        <v>0</v>
      </c>
      <c r="M163" s="18">
        <v>0</v>
      </c>
      <c r="N163" s="18">
        <v>0</v>
      </c>
      <c r="O163" s="18">
        <v>0</v>
      </c>
      <c r="P163" s="18">
        <v>1.0529999999999999</v>
      </c>
      <c r="Q163" s="18">
        <v>0</v>
      </c>
      <c r="R163" s="18">
        <v>32.615000000000002</v>
      </c>
      <c r="S163" s="18">
        <v>0</v>
      </c>
      <c r="T163" s="18">
        <v>0</v>
      </c>
      <c r="U163" s="18">
        <v>0</v>
      </c>
      <c r="V163" s="18">
        <v>0</v>
      </c>
      <c r="W163" s="18">
        <v>0</v>
      </c>
      <c r="X163" s="18">
        <v>0</v>
      </c>
      <c r="Y163" s="18">
        <v>0</v>
      </c>
      <c r="Z163" s="18">
        <v>0</v>
      </c>
      <c r="AA163" s="18">
        <v>0</v>
      </c>
      <c r="AB163" s="18">
        <v>0</v>
      </c>
      <c r="AC163" s="18">
        <v>0</v>
      </c>
      <c r="AD163" s="18">
        <v>0</v>
      </c>
    </row>
    <row r="164" spans="1:30" hidden="1" x14ac:dyDescent="0.2">
      <c r="A164" s="17" t="s">
        <v>101</v>
      </c>
      <c r="B164" s="18">
        <v>0</v>
      </c>
      <c r="C164" s="18">
        <v>0</v>
      </c>
      <c r="D164" s="18">
        <v>0</v>
      </c>
      <c r="E164" s="18">
        <v>0</v>
      </c>
      <c r="F164" s="18">
        <v>0</v>
      </c>
      <c r="G164" s="18">
        <v>0</v>
      </c>
      <c r="H164" s="18">
        <v>0</v>
      </c>
      <c r="I164" s="18">
        <v>0</v>
      </c>
      <c r="J164" s="18">
        <v>0</v>
      </c>
      <c r="K164" s="18">
        <v>0</v>
      </c>
      <c r="L164" s="18">
        <v>0</v>
      </c>
      <c r="M164" s="18">
        <v>0</v>
      </c>
      <c r="N164" s="18">
        <v>0</v>
      </c>
      <c r="O164" s="18">
        <v>0</v>
      </c>
      <c r="P164" s="18">
        <v>0</v>
      </c>
      <c r="Q164" s="18">
        <v>0</v>
      </c>
      <c r="R164" s="18">
        <v>0</v>
      </c>
      <c r="S164" s="18">
        <v>0</v>
      </c>
      <c r="T164" s="18">
        <v>0</v>
      </c>
      <c r="U164" s="18">
        <v>0</v>
      </c>
      <c r="V164" s="18">
        <v>0</v>
      </c>
      <c r="W164" s="18">
        <v>0</v>
      </c>
      <c r="X164" s="18">
        <v>0</v>
      </c>
      <c r="Y164" s="18">
        <v>0</v>
      </c>
      <c r="Z164" s="18">
        <v>0</v>
      </c>
      <c r="AA164" s="18">
        <v>0</v>
      </c>
      <c r="AB164" s="18">
        <v>0</v>
      </c>
      <c r="AC164" s="18">
        <v>0</v>
      </c>
      <c r="AD164" s="18">
        <v>0</v>
      </c>
    </row>
    <row r="165" spans="1:30" hidden="1" x14ac:dyDescent="0.2">
      <c r="A165" s="17" t="s">
        <v>184</v>
      </c>
      <c r="B165" s="18">
        <v>0</v>
      </c>
      <c r="C165" s="18">
        <v>0</v>
      </c>
      <c r="D165" s="18">
        <v>0</v>
      </c>
      <c r="E165" s="18">
        <v>0</v>
      </c>
      <c r="F165" s="18">
        <v>0</v>
      </c>
      <c r="G165" s="18">
        <v>0</v>
      </c>
      <c r="H165" s="18">
        <v>0</v>
      </c>
      <c r="I165" s="18">
        <v>0</v>
      </c>
      <c r="J165" s="18">
        <v>0</v>
      </c>
      <c r="K165" s="18">
        <v>0</v>
      </c>
      <c r="L165" s="18">
        <v>0</v>
      </c>
      <c r="M165" s="18">
        <v>0</v>
      </c>
      <c r="N165" s="18">
        <v>0</v>
      </c>
      <c r="O165" s="18">
        <v>0</v>
      </c>
      <c r="P165" s="18">
        <v>0</v>
      </c>
      <c r="Q165" s="18">
        <v>0</v>
      </c>
      <c r="R165" s="18">
        <v>0</v>
      </c>
      <c r="S165" s="18">
        <v>0</v>
      </c>
      <c r="T165" s="18">
        <v>0</v>
      </c>
      <c r="U165" s="18">
        <v>0</v>
      </c>
      <c r="V165" s="18">
        <v>0</v>
      </c>
      <c r="W165" s="18">
        <v>0</v>
      </c>
      <c r="X165" s="18">
        <v>0</v>
      </c>
      <c r="Y165" s="18">
        <v>0</v>
      </c>
      <c r="Z165" s="18">
        <v>0</v>
      </c>
      <c r="AA165" s="18">
        <v>0</v>
      </c>
      <c r="AB165" s="18">
        <v>0</v>
      </c>
      <c r="AC165" s="18">
        <v>0</v>
      </c>
      <c r="AD165" s="18">
        <v>0</v>
      </c>
    </row>
    <row r="166" spans="1:30" hidden="1" x14ac:dyDescent="0.2">
      <c r="A166" s="17" t="s">
        <v>185</v>
      </c>
      <c r="B166" s="18">
        <v>0</v>
      </c>
      <c r="C166" s="18">
        <v>0</v>
      </c>
      <c r="D166" s="18">
        <v>0</v>
      </c>
      <c r="E166" s="18">
        <v>0</v>
      </c>
      <c r="F166" s="18">
        <v>0</v>
      </c>
      <c r="G166" s="18">
        <v>0</v>
      </c>
      <c r="H166" s="18">
        <v>0</v>
      </c>
      <c r="I166" s="18">
        <v>0</v>
      </c>
      <c r="J166" s="18">
        <v>0</v>
      </c>
      <c r="K166" s="18">
        <v>0</v>
      </c>
      <c r="L166" s="18">
        <v>0</v>
      </c>
      <c r="M166" s="18">
        <v>0</v>
      </c>
      <c r="N166" s="18">
        <v>0</v>
      </c>
      <c r="O166" s="18">
        <v>0</v>
      </c>
      <c r="P166" s="18">
        <v>0</v>
      </c>
      <c r="Q166" s="18">
        <v>0</v>
      </c>
      <c r="R166" s="18">
        <v>0</v>
      </c>
      <c r="S166" s="18">
        <v>0</v>
      </c>
      <c r="T166" s="18">
        <v>0</v>
      </c>
      <c r="U166" s="18">
        <v>0</v>
      </c>
      <c r="V166" s="18">
        <v>0</v>
      </c>
      <c r="W166" s="18">
        <v>0</v>
      </c>
      <c r="X166" s="18">
        <v>0</v>
      </c>
      <c r="Y166" s="18">
        <v>0</v>
      </c>
      <c r="Z166" s="18">
        <v>0</v>
      </c>
      <c r="AA166" s="18">
        <v>0</v>
      </c>
      <c r="AB166" s="18">
        <v>0</v>
      </c>
      <c r="AC166" s="18">
        <v>0</v>
      </c>
      <c r="AD166" s="18">
        <v>0</v>
      </c>
    </row>
    <row r="167" spans="1:30" hidden="1" x14ac:dyDescent="0.2">
      <c r="A167" s="17" t="s">
        <v>186</v>
      </c>
      <c r="B167" s="18">
        <v>0</v>
      </c>
      <c r="C167" s="18">
        <v>0</v>
      </c>
      <c r="D167" s="18">
        <v>0</v>
      </c>
      <c r="E167" s="18">
        <v>0</v>
      </c>
      <c r="F167" s="18">
        <v>0</v>
      </c>
      <c r="G167" s="18">
        <v>0</v>
      </c>
      <c r="H167" s="18">
        <v>0</v>
      </c>
      <c r="I167" s="18">
        <v>0</v>
      </c>
      <c r="J167" s="18">
        <v>0</v>
      </c>
      <c r="K167" s="18">
        <v>0</v>
      </c>
      <c r="L167" s="18">
        <v>0</v>
      </c>
      <c r="M167" s="18">
        <v>0</v>
      </c>
      <c r="N167" s="18">
        <v>0</v>
      </c>
      <c r="O167" s="18">
        <v>0</v>
      </c>
      <c r="P167" s="18">
        <v>0</v>
      </c>
      <c r="Q167" s="18">
        <v>0</v>
      </c>
      <c r="R167" s="18">
        <v>0</v>
      </c>
      <c r="S167" s="18">
        <v>0</v>
      </c>
      <c r="T167" s="18">
        <v>0</v>
      </c>
      <c r="U167" s="18">
        <v>0</v>
      </c>
      <c r="V167" s="18">
        <v>0</v>
      </c>
      <c r="W167" s="18">
        <v>0</v>
      </c>
      <c r="X167" s="18">
        <v>0</v>
      </c>
      <c r="Y167" s="18">
        <v>0</v>
      </c>
      <c r="Z167" s="18">
        <v>0</v>
      </c>
      <c r="AA167" s="18">
        <v>0</v>
      </c>
      <c r="AB167" s="18">
        <v>0</v>
      </c>
      <c r="AC167" s="18">
        <v>0</v>
      </c>
      <c r="AD167" s="18">
        <v>0</v>
      </c>
    </row>
    <row r="168" spans="1:30" hidden="1" x14ac:dyDescent="0.2">
      <c r="A168" s="17" t="s">
        <v>187</v>
      </c>
      <c r="B168" s="18">
        <v>0</v>
      </c>
      <c r="C168" s="18">
        <v>0</v>
      </c>
      <c r="D168" s="18">
        <v>0</v>
      </c>
      <c r="E168" s="18">
        <v>0</v>
      </c>
      <c r="F168" s="18">
        <v>0</v>
      </c>
      <c r="G168" s="18">
        <v>0</v>
      </c>
      <c r="H168" s="18">
        <v>0</v>
      </c>
      <c r="I168" s="18">
        <v>0</v>
      </c>
      <c r="J168" s="18">
        <v>0</v>
      </c>
      <c r="K168" s="18">
        <v>0</v>
      </c>
      <c r="L168" s="18">
        <v>0</v>
      </c>
      <c r="M168" s="18">
        <v>0</v>
      </c>
      <c r="N168" s="18">
        <v>0</v>
      </c>
      <c r="O168" s="18">
        <v>0</v>
      </c>
      <c r="P168" s="18">
        <v>0</v>
      </c>
      <c r="Q168" s="18">
        <v>0</v>
      </c>
      <c r="R168" s="18">
        <v>0</v>
      </c>
      <c r="S168" s="18">
        <v>0</v>
      </c>
      <c r="T168" s="18">
        <v>0</v>
      </c>
      <c r="U168" s="18">
        <v>0</v>
      </c>
      <c r="V168" s="18">
        <v>0</v>
      </c>
      <c r="W168" s="18">
        <v>0</v>
      </c>
      <c r="X168" s="18">
        <v>0</v>
      </c>
      <c r="Y168" s="18">
        <v>0</v>
      </c>
      <c r="Z168" s="18">
        <v>0</v>
      </c>
      <c r="AA168" s="18">
        <v>0</v>
      </c>
      <c r="AB168" s="18">
        <v>0</v>
      </c>
      <c r="AC168" s="18">
        <v>0</v>
      </c>
      <c r="AD168" s="18">
        <v>0</v>
      </c>
    </row>
    <row r="169" spans="1:30" hidden="1" x14ac:dyDescent="0.2">
      <c r="A169" s="17" t="s">
        <v>188</v>
      </c>
      <c r="B169" s="18">
        <v>0</v>
      </c>
      <c r="C169" s="18">
        <v>0</v>
      </c>
      <c r="D169" s="18">
        <v>0</v>
      </c>
      <c r="E169" s="18">
        <v>0</v>
      </c>
      <c r="F169" s="18">
        <v>0</v>
      </c>
      <c r="G169" s="18">
        <v>0</v>
      </c>
      <c r="H169" s="18">
        <v>0</v>
      </c>
      <c r="I169" s="18">
        <v>0</v>
      </c>
      <c r="J169" s="18">
        <v>0</v>
      </c>
      <c r="K169" s="18">
        <v>0</v>
      </c>
      <c r="L169" s="18">
        <v>0</v>
      </c>
      <c r="M169" s="18">
        <v>0</v>
      </c>
      <c r="N169" s="18">
        <v>0</v>
      </c>
      <c r="O169" s="18">
        <v>0</v>
      </c>
      <c r="P169" s="18">
        <v>0</v>
      </c>
      <c r="Q169" s="18">
        <v>0</v>
      </c>
      <c r="R169" s="18">
        <v>0</v>
      </c>
      <c r="S169" s="18">
        <v>0</v>
      </c>
      <c r="T169" s="18">
        <v>0</v>
      </c>
      <c r="U169" s="18">
        <v>0</v>
      </c>
      <c r="V169" s="18">
        <v>0</v>
      </c>
      <c r="W169" s="18">
        <v>0</v>
      </c>
      <c r="X169" s="18">
        <v>0</v>
      </c>
      <c r="Y169" s="18">
        <v>0</v>
      </c>
      <c r="Z169" s="18">
        <v>0</v>
      </c>
      <c r="AA169" s="18">
        <v>0</v>
      </c>
      <c r="AB169" s="18">
        <v>0</v>
      </c>
      <c r="AC169" s="18">
        <v>0</v>
      </c>
      <c r="AD169" s="18">
        <v>0</v>
      </c>
    </row>
    <row r="170" spans="1:30" hidden="1" x14ac:dyDescent="0.2">
      <c r="A170" s="17" t="s">
        <v>189</v>
      </c>
      <c r="B170" s="18">
        <v>0</v>
      </c>
      <c r="C170" s="18">
        <v>0</v>
      </c>
      <c r="D170" s="18">
        <v>0</v>
      </c>
      <c r="E170" s="18">
        <v>0</v>
      </c>
      <c r="F170" s="18">
        <v>0</v>
      </c>
      <c r="G170" s="18">
        <v>0</v>
      </c>
      <c r="H170" s="18">
        <v>0</v>
      </c>
      <c r="I170" s="18">
        <v>0</v>
      </c>
      <c r="J170" s="18">
        <v>0</v>
      </c>
      <c r="K170" s="18">
        <v>0</v>
      </c>
      <c r="L170" s="18">
        <v>0</v>
      </c>
      <c r="M170" s="18">
        <v>0</v>
      </c>
      <c r="N170" s="18">
        <v>0</v>
      </c>
      <c r="O170" s="18">
        <v>0</v>
      </c>
      <c r="P170" s="18">
        <v>0</v>
      </c>
      <c r="Q170" s="18">
        <v>0</v>
      </c>
      <c r="R170" s="18">
        <v>0</v>
      </c>
      <c r="S170" s="18">
        <v>0</v>
      </c>
      <c r="T170" s="18">
        <v>0</v>
      </c>
      <c r="U170" s="18">
        <v>0</v>
      </c>
      <c r="V170" s="18">
        <v>0</v>
      </c>
      <c r="W170" s="18">
        <v>0</v>
      </c>
      <c r="X170" s="18">
        <v>0</v>
      </c>
      <c r="Y170" s="18">
        <v>0</v>
      </c>
      <c r="Z170" s="18">
        <v>0</v>
      </c>
      <c r="AA170" s="18">
        <v>0</v>
      </c>
      <c r="AB170" s="18">
        <v>0</v>
      </c>
      <c r="AC170" s="18">
        <v>0</v>
      </c>
      <c r="AD170" s="18">
        <v>0</v>
      </c>
    </row>
    <row r="171" spans="1:30" hidden="1" x14ac:dyDescent="0.2">
      <c r="A171" s="17" t="s">
        <v>190</v>
      </c>
      <c r="B171" s="18">
        <v>0</v>
      </c>
      <c r="C171" s="18">
        <v>0</v>
      </c>
      <c r="D171" s="18">
        <v>0</v>
      </c>
      <c r="E171" s="18">
        <v>0</v>
      </c>
      <c r="F171" s="18">
        <v>0</v>
      </c>
      <c r="G171" s="18">
        <v>0</v>
      </c>
      <c r="H171" s="18">
        <v>0</v>
      </c>
      <c r="I171" s="18">
        <v>0</v>
      </c>
      <c r="J171" s="18">
        <v>0</v>
      </c>
      <c r="K171" s="18">
        <v>0</v>
      </c>
      <c r="L171" s="18">
        <v>0</v>
      </c>
      <c r="M171" s="18">
        <v>0</v>
      </c>
      <c r="N171" s="18">
        <v>0</v>
      </c>
      <c r="O171" s="18">
        <v>0</v>
      </c>
      <c r="P171" s="18">
        <v>0</v>
      </c>
      <c r="Q171" s="18">
        <v>0</v>
      </c>
      <c r="R171" s="18">
        <v>0</v>
      </c>
      <c r="S171" s="18">
        <v>0</v>
      </c>
      <c r="T171" s="18">
        <v>0</v>
      </c>
      <c r="U171" s="18">
        <v>0</v>
      </c>
      <c r="V171" s="18">
        <v>0</v>
      </c>
      <c r="W171" s="18">
        <v>0</v>
      </c>
      <c r="X171" s="18">
        <v>0</v>
      </c>
      <c r="Y171" s="18">
        <v>0</v>
      </c>
      <c r="Z171" s="18">
        <v>0</v>
      </c>
      <c r="AA171" s="18">
        <v>0</v>
      </c>
      <c r="AB171" s="18">
        <v>0</v>
      </c>
      <c r="AC171" s="18">
        <v>0</v>
      </c>
      <c r="AD171" s="18">
        <v>0</v>
      </c>
    </row>
    <row r="172" spans="1:30" hidden="1" x14ac:dyDescent="0.2">
      <c r="A172" s="17" t="s">
        <v>191</v>
      </c>
      <c r="B172" s="18">
        <v>0</v>
      </c>
      <c r="C172" s="18">
        <v>0</v>
      </c>
      <c r="D172" s="18">
        <v>0</v>
      </c>
      <c r="E172" s="18">
        <v>28.527999999999999</v>
      </c>
      <c r="F172" s="18">
        <v>0</v>
      </c>
      <c r="G172" s="18">
        <v>0</v>
      </c>
      <c r="H172" s="18">
        <v>0</v>
      </c>
      <c r="I172" s="18">
        <v>6.6</v>
      </c>
      <c r="J172" s="18">
        <v>5.1289999999999996</v>
      </c>
      <c r="K172" s="18">
        <v>0</v>
      </c>
      <c r="L172" s="18">
        <v>0</v>
      </c>
      <c r="M172" s="18">
        <v>0</v>
      </c>
      <c r="N172" s="18">
        <v>0</v>
      </c>
      <c r="O172" s="18">
        <v>0</v>
      </c>
      <c r="P172" s="18">
        <v>133</v>
      </c>
      <c r="Q172" s="18">
        <v>36</v>
      </c>
      <c r="R172" s="18">
        <v>54</v>
      </c>
      <c r="S172" s="18">
        <v>90</v>
      </c>
      <c r="T172" s="18">
        <v>0</v>
      </c>
      <c r="U172" s="18">
        <v>0</v>
      </c>
      <c r="V172" s="18">
        <v>0</v>
      </c>
      <c r="W172" s="18">
        <v>0</v>
      </c>
      <c r="X172" s="18">
        <v>0</v>
      </c>
      <c r="Y172" s="18">
        <v>0</v>
      </c>
      <c r="Z172" s="18">
        <v>0</v>
      </c>
      <c r="AA172" s="18">
        <v>0</v>
      </c>
      <c r="AB172" s="18">
        <v>0</v>
      </c>
      <c r="AC172" s="18">
        <v>0</v>
      </c>
      <c r="AD172" s="18">
        <v>0</v>
      </c>
    </row>
    <row r="173" spans="1:30" hidden="1" x14ac:dyDescent="0.2">
      <c r="A173" s="17" t="s">
        <v>192</v>
      </c>
      <c r="B173" s="18">
        <v>2.948</v>
      </c>
      <c r="C173" s="18">
        <v>0</v>
      </c>
      <c r="D173" s="18">
        <v>0</v>
      </c>
      <c r="E173" s="18">
        <v>3.093</v>
      </c>
      <c r="F173" s="18">
        <v>0</v>
      </c>
      <c r="G173" s="18">
        <v>0</v>
      </c>
      <c r="H173" s="18">
        <v>0</v>
      </c>
      <c r="I173" s="18">
        <v>0</v>
      </c>
      <c r="J173" s="18">
        <v>0</v>
      </c>
      <c r="K173" s="18">
        <v>0</v>
      </c>
      <c r="L173" s="18">
        <v>0</v>
      </c>
      <c r="M173" s="18">
        <v>2.99</v>
      </c>
      <c r="N173" s="18">
        <v>1.452</v>
      </c>
      <c r="O173" s="18">
        <v>0</v>
      </c>
      <c r="P173" s="18">
        <v>0</v>
      </c>
      <c r="Q173" s="18">
        <v>0</v>
      </c>
      <c r="R173" s="18">
        <v>0</v>
      </c>
      <c r="S173" s="18">
        <v>0</v>
      </c>
      <c r="T173" s="18">
        <v>0</v>
      </c>
      <c r="U173" s="18">
        <v>0</v>
      </c>
      <c r="V173" s="18">
        <v>0</v>
      </c>
      <c r="W173" s="18">
        <v>0</v>
      </c>
      <c r="X173" s="18">
        <v>0</v>
      </c>
      <c r="Y173" s="18">
        <v>0</v>
      </c>
      <c r="Z173" s="18">
        <v>0</v>
      </c>
      <c r="AA173" s="18">
        <v>0</v>
      </c>
      <c r="AB173" s="18">
        <v>0</v>
      </c>
      <c r="AC173" s="18">
        <v>0</v>
      </c>
      <c r="AD173" s="18">
        <v>0</v>
      </c>
    </row>
    <row r="174" spans="1:30" hidden="1" x14ac:dyDescent="0.2">
      <c r="A174" s="17" t="s">
        <v>193</v>
      </c>
      <c r="B174" s="18">
        <v>0</v>
      </c>
      <c r="C174" s="18">
        <v>0</v>
      </c>
      <c r="D174" s="18">
        <v>0</v>
      </c>
      <c r="E174" s="18">
        <v>0</v>
      </c>
      <c r="F174" s="18">
        <v>0</v>
      </c>
      <c r="G174" s="18">
        <v>0</v>
      </c>
      <c r="H174" s="18">
        <v>0</v>
      </c>
      <c r="I174" s="18">
        <v>0</v>
      </c>
      <c r="J174" s="18">
        <v>0</v>
      </c>
      <c r="K174" s="18">
        <v>0</v>
      </c>
      <c r="L174" s="18">
        <v>0</v>
      </c>
      <c r="M174" s="18">
        <v>0</v>
      </c>
      <c r="N174" s="18">
        <v>0</v>
      </c>
      <c r="O174" s="18">
        <v>0</v>
      </c>
      <c r="P174" s="18">
        <v>0</v>
      </c>
      <c r="Q174" s="18">
        <v>0</v>
      </c>
      <c r="R174" s="18">
        <v>0</v>
      </c>
      <c r="S174" s="18">
        <v>0</v>
      </c>
      <c r="T174" s="18">
        <v>0</v>
      </c>
      <c r="U174" s="18">
        <v>0</v>
      </c>
      <c r="V174" s="18">
        <v>0</v>
      </c>
      <c r="W174" s="18">
        <v>0</v>
      </c>
      <c r="X174" s="18">
        <v>0</v>
      </c>
      <c r="Y174" s="18">
        <v>0</v>
      </c>
      <c r="Z174" s="18">
        <v>0</v>
      </c>
      <c r="AA174" s="18">
        <v>0</v>
      </c>
      <c r="AB174" s="18">
        <v>0</v>
      </c>
      <c r="AC174" s="18">
        <v>0</v>
      </c>
      <c r="AD174" s="18">
        <v>0</v>
      </c>
    </row>
    <row r="175" spans="1:30" hidden="1" x14ac:dyDescent="0.2">
      <c r="A175" s="17" t="s">
        <v>194</v>
      </c>
      <c r="B175" s="18">
        <v>0</v>
      </c>
      <c r="C175" s="18">
        <v>0</v>
      </c>
      <c r="D175" s="18">
        <v>0</v>
      </c>
      <c r="E175" s="18">
        <v>0</v>
      </c>
      <c r="F175" s="18">
        <v>0</v>
      </c>
      <c r="G175" s="18">
        <v>0</v>
      </c>
      <c r="H175" s="18">
        <v>0</v>
      </c>
      <c r="I175" s="18">
        <v>0</v>
      </c>
      <c r="J175" s="18">
        <v>0</v>
      </c>
      <c r="K175" s="18">
        <v>0</v>
      </c>
      <c r="L175" s="18">
        <v>0</v>
      </c>
      <c r="M175" s="18">
        <v>0</v>
      </c>
      <c r="N175" s="18">
        <v>0</v>
      </c>
      <c r="O175" s="18">
        <v>0</v>
      </c>
      <c r="P175" s="18">
        <v>0</v>
      </c>
      <c r="Q175" s="18">
        <v>0</v>
      </c>
      <c r="R175" s="18">
        <v>0</v>
      </c>
      <c r="S175" s="18">
        <v>0</v>
      </c>
      <c r="T175" s="18">
        <v>0</v>
      </c>
      <c r="U175" s="18">
        <v>0</v>
      </c>
      <c r="V175" s="18">
        <v>0</v>
      </c>
      <c r="W175" s="18">
        <v>0</v>
      </c>
      <c r="X175" s="18">
        <v>0</v>
      </c>
      <c r="Y175" s="18">
        <v>0</v>
      </c>
      <c r="Z175" s="18">
        <v>0</v>
      </c>
      <c r="AA175" s="18">
        <v>0</v>
      </c>
      <c r="AB175" s="18">
        <v>0</v>
      </c>
      <c r="AC175" s="18">
        <v>0</v>
      </c>
      <c r="AD175" s="18">
        <v>0</v>
      </c>
    </row>
    <row r="176" spans="1:30" hidden="1" x14ac:dyDescent="0.2">
      <c r="A176" s="17" t="s">
        <v>195</v>
      </c>
      <c r="B176" s="18">
        <v>0</v>
      </c>
      <c r="C176" s="18">
        <v>0</v>
      </c>
      <c r="D176" s="18">
        <v>0</v>
      </c>
      <c r="E176" s="18">
        <v>0</v>
      </c>
      <c r="F176" s="18">
        <v>0</v>
      </c>
      <c r="G176" s="18">
        <v>0</v>
      </c>
      <c r="H176" s="18">
        <v>0</v>
      </c>
      <c r="I176" s="18">
        <v>0</v>
      </c>
      <c r="J176" s="18">
        <v>0</v>
      </c>
      <c r="K176" s="18">
        <v>0</v>
      </c>
      <c r="L176" s="18">
        <v>0</v>
      </c>
      <c r="M176" s="18">
        <v>0</v>
      </c>
      <c r="N176" s="18">
        <v>0</v>
      </c>
      <c r="O176" s="18">
        <v>0</v>
      </c>
      <c r="P176" s="18">
        <v>0</v>
      </c>
      <c r="Q176" s="18">
        <v>0</v>
      </c>
      <c r="R176" s="18">
        <v>0</v>
      </c>
      <c r="S176" s="18">
        <v>0</v>
      </c>
      <c r="T176" s="18">
        <v>0</v>
      </c>
      <c r="U176" s="18">
        <v>0</v>
      </c>
      <c r="V176" s="18">
        <v>0</v>
      </c>
      <c r="W176" s="18">
        <v>0</v>
      </c>
      <c r="X176" s="18">
        <v>0</v>
      </c>
      <c r="Y176" s="18">
        <v>0</v>
      </c>
      <c r="Z176" s="18">
        <v>0</v>
      </c>
      <c r="AA176" s="18">
        <v>0</v>
      </c>
      <c r="AB176" s="18">
        <v>0</v>
      </c>
      <c r="AC176" s="18">
        <v>0</v>
      </c>
      <c r="AD176" s="18">
        <v>0</v>
      </c>
    </row>
    <row r="177" spans="1:30" hidden="1" x14ac:dyDescent="0.2">
      <c r="A177" s="17" t="s">
        <v>197</v>
      </c>
      <c r="B177" s="18">
        <v>0</v>
      </c>
      <c r="C177" s="18">
        <v>0</v>
      </c>
      <c r="D177" s="18">
        <v>0</v>
      </c>
      <c r="E177" s="18">
        <v>0</v>
      </c>
      <c r="F177" s="18">
        <v>0</v>
      </c>
      <c r="G177" s="18">
        <v>0</v>
      </c>
      <c r="H177" s="18">
        <v>0</v>
      </c>
      <c r="I177" s="18">
        <v>0</v>
      </c>
      <c r="J177" s="18">
        <v>0</v>
      </c>
      <c r="K177" s="18">
        <v>0</v>
      </c>
      <c r="L177" s="18">
        <v>0</v>
      </c>
      <c r="M177" s="18">
        <v>0</v>
      </c>
      <c r="N177" s="18">
        <v>0</v>
      </c>
      <c r="O177" s="18">
        <v>0</v>
      </c>
      <c r="P177" s="18">
        <v>0</v>
      </c>
      <c r="Q177" s="18">
        <v>0</v>
      </c>
      <c r="R177" s="18">
        <v>0</v>
      </c>
      <c r="S177" s="18">
        <v>0</v>
      </c>
      <c r="T177" s="18">
        <v>0</v>
      </c>
      <c r="U177" s="18">
        <v>0</v>
      </c>
      <c r="V177" s="18">
        <v>0</v>
      </c>
      <c r="W177" s="18">
        <v>0</v>
      </c>
      <c r="X177" s="18">
        <v>0</v>
      </c>
      <c r="Y177" s="18">
        <v>0</v>
      </c>
      <c r="Z177" s="18">
        <v>0</v>
      </c>
      <c r="AA177" s="18">
        <v>0</v>
      </c>
      <c r="AB177" s="18">
        <v>0</v>
      </c>
      <c r="AC177" s="18">
        <v>0</v>
      </c>
      <c r="AD177" s="18">
        <v>0</v>
      </c>
    </row>
    <row r="178" spans="1:30" hidden="1" x14ac:dyDescent="0.2">
      <c r="A178" s="17" t="s">
        <v>200</v>
      </c>
      <c r="B178" s="18">
        <v>0</v>
      </c>
      <c r="C178" s="18">
        <v>0</v>
      </c>
      <c r="D178" s="18">
        <v>0</v>
      </c>
      <c r="E178" s="18">
        <v>0</v>
      </c>
      <c r="F178" s="18">
        <v>0</v>
      </c>
      <c r="G178" s="18">
        <v>0</v>
      </c>
      <c r="H178" s="18">
        <v>0</v>
      </c>
      <c r="I178" s="18">
        <v>0</v>
      </c>
      <c r="J178" s="18">
        <v>0</v>
      </c>
      <c r="K178" s="18">
        <v>0</v>
      </c>
      <c r="L178" s="18">
        <v>0</v>
      </c>
      <c r="M178" s="18">
        <v>0</v>
      </c>
      <c r="N178" s="18">
        <v>0</v>
      </c>
      <c r="O178" s="18">
        <v>0</v>
      </c>
      <c r="P178" s="18">
        <v>0</v>
      </c>
      <c r="Q178" s="18">
        <v>0</v>
      </c>
      <c r="R178" s="18">
        <v>0</v>
      </c>
      <c r="S178" s="18">
        <v>0</v>
      </c>
      <c r="T178" s="18">
        <v>23.6</v>
      </c>
      <c r="U178" s="18">
        <v>0</v>
      </c>
      <c r="V178" s="18">
        <v>0</v>
      </c>
      <c r="W178" s="18">
        <v>0</v>
      </c>
      <c r="X178" s="18">
        <v>0</v>
      </c>
      <c r="Y178" s="18">
        <v>0</v>
      </c>
      <c r="Z178" s="18">
        <v>0</v>
      </c>
      <c r="AA178" s="18">
        <v>0</v>
      </c>
      <c r="AB178" s="18">
        <v>0</v>
      </c>
      <c r="AC178" s="18">
        <v>0</v>
      </c>
      <c r="AD178" s="18">
        <v>0</v>
      </c>
    </row>
    <row r="179" spans="1:30" hidden="1" x14ac:dyDescent="0.2">
      <c r="A179" s="17" t="s">
        <v>201</v>
      </c>
      <c r="B179" s="18">
        <v>0</v>
      </c>
      <c r="C179" s="18">
        <v>0</v>
      </c>
      <c r="D179" s="18">
        <v>0</v>
      </c>
      <c r="E179" s="18">
        <v>0</v>
      </c>
      <c r="F179" s="18">
        <v>0</v>
      </c>
      <c r="G179" s="18">
        <v>0</v>
      </c>
      <c r="H179" s="18">
        <v>0</v>
      </c>
      <c r="I179" s="18">
        <v>0</v>
      </c>
      <c r="J179" s="18">
        <v>0</v>
      </c>
      <c r="K179" s="18">
        <v>0</v>
      </c>
      <c r="L179" s="18">
        <v>0</v>
      </c>
      <c r="M179" s="18">
        <v>0</v>
      </c>
      <c r="N179" s="18">
        <v>0</v>
      </c>
      <c r="O179" s="18">
        <v>0</v>
      </c>
      <c r="P179" s="18">
        <v>0</v>
      </c>
      <c r="Q179" s="18">
        <v>0</v>
      </c>
      <c r="R179" s="18">
        <v>0</v>
      </c>
      <c r="S179" s="18">
        <v>0</v>
      </c>
      <c r="T179" s="18">
        <v>0</v>
      </c>
      <c r="U179" s="18">
        <v>0</v>
      </c>
      <c r="V179" s="18">
        <v>0</v>
      </c>
      <c r="W179" s="18">
        <v>0</v>
      </c>
      <c r="X179" s="18">
        <v>0</v>
      </c>
      <c r="Y179" s="18">
        <v>0</v>
      </c>
      <c r="Z179" s="18">
        <v>0</v>
      </c>
      <c r="AA179" s="18">
        <v>0</v>
      </c>
      <c r="AB179" s="18">
        <v>0</v>
      </c>
      <c r="AC179" s="18">
        <v>0</v>
      </c>
      <c r="AD179" s="18">
        <v>0</v>
      </c>
    </row>
    <row r="180" spans="1:30" hidden="1" x14ac:dyDescent="0.2">
      <c r="A180" s="17" t="s">
        <v>204</v>
      </c>
      <c r="B180" s="18">
        <v>0</v>
      </c>
      <c r="C180" s="18">
        <v>0</v>
      </c>
      <c r="D180" s="18">
        <v>0</v>
      </c>
      <c r="E180" s="18">
        <v>0</v>
      </c>
      <c r="F180" s="18">
        <v>0</v>
      </c>
      <c r="G180" s="18">
        <v>0</v>
      </c>
      <c r="H180" s="18">
        <v>0</v>
      </c>
      <c r="I180" s="18">
        <v>0</v>
      </c>
      <c r="J180" s="18">
        <v>18.324999999999999</v>
      </c>
      <c r="K180" s="18">
        <v>0</v>
      </c>
      <c r="L180" s="18">
        <v>0</v>
      </c>
      <c r="M180" s="18">
        <v>0</v>
      </c>
      <c r="N180" s="18">
        <v>0</v>
      </c>
      <c r="O180" s="18">
        <v>0</v>
      </c>
      <c r="P180" s="18">
        <v>0</v>
      </c>
      <c r="Q180" s="18">
        <v>0</v>
      </c>
      <c r="R180" s="18">
        <v>0</v>
      </c>
      <c r="S180" s="18">
        <v>244.02600000000001</v>
      </c>
      <c r="T180" s="18">
        <v>0</v>
      </c>
      <c r="U180" s="18">
        <v>0</v>
      </c>
      <c r="V180" s="18">
        <v>0</v>
      </c>
      <c r="W180" s="18">
        <v>0</v>
      </c>
      <c r="X180" s="18">
        <v>0</v>
      </c>
      <c r="Y180" s="18">
        <v>0</v>
      </c>
      <c r="Z180" s="18">
        <v>0</v>
      </c>
      <c r="AA180" s="18">
        <v>0</v>
      </c>
      <c r="AB180" s="18">
        <v>0</v>
      </c>
      <c r="AC180" s="18">
        <v>0</v>
      </c>
      <c r="AD180" s="18">
        <v>0</v>
      </c>
    </row>
    <row r="181" spans="1:30" hidden="1" x14ac:dyDescent="0.2">
      <c r="A181" s="17" t="s">
        <v>205</v>
      </c>
      <c r="B181" s="18">
        <v>0</v>
      </c>
      <c r="C181" s="18">
        <v>0</v>
      </c>
      <c r="D181" s="18">
        <v>0</v>
      </c>
      <c r="E181" s="18">
        <v>0</v>
      </c>
      <c r="F181" s="18">
        <v>0</v>
      </c>
      <c r="G181" s="18">
        <v>0</v>
      </c>
      <c r="H181" s="18">
        <v>0</v>
      </c>
      <c r="I181" s="18">
        <v>0</v>
      </c>
      <c r="J181" s="18">
        <v>0</v>
      </c>
      <c r="K181" s="18">
        <v>0</v>
      </c>
      <c r="L181" s="18">
        <v>0</v>
      </c>
      <c r="M181" s="18">
        <v>0</v>
      </c>
      <c r="N181" s="18">
        <v>0</v>
      </c>
      <c r="O181" s="18">
        <v>0</v>
      </c>
      <c r="P181" s="18">
        <v>0</v>
      </c>
      <c r="Q181" s="18">
        <v>0</v>
      </c>
      <c r="R181" s="18">
        <v>0</v>
      </c>
      <c r="S181" s="18">
        <v>0</v>
      </c>
      <c r="T181" s="18">
        <v>0</v>
      </c>
      <c r="U181" s="18">
        <v>0</v>
      </c>
      <c r="V181" s="18">
        <v>0</v>
      </c>
      <c r="W181" s="18">
        <v>0</v>
      </c>
      <c r="X181" s="18">
        <v>0</v>
      </c>
      <c r="Y181" s="18">
        <v>0</v>
      </c>
      <c r="Z181" s="18">
        <v>0</v>
      </c>
      <c r="AA181" s="18">
        <v>0</v>
      </c>
      <c r="AB181" s="18">
        <v>0</v>
      </c>
      <c r="AC181" s="18">
        <v>0</v>
      </c>
      <c r="AD181" s="18">
        <v>0</v>
      </c>
    </row>
    <row r="182" spans="1:30" hidden="1" x14ac:dyDescent="0.2">
      <c r="A182" s="17" t="s">
        <v>207</v>
      </c>
      <c r="B182" s="18">
        <v>0</v>
      </c>
      <c r="C182" s="18">
        <v>0</v>
      </c>
      <c r="D182" s="18">
        <v>0</v>
      </c>
      <c r="E182" s="18">
        <v>0</v>
      </c>
      <c r="F182" s="18">
        <v>0</v>
      </c>
      <c r="G182" s="18">
        <v>0</v>
      </c>
      <c r="H182" s="18">
        <v>0</v>
      </c>
      <c r="I182" s="18">
        <v>0</v>
      </c>
      <c r="J182" s="18">
        <v>0</v>
      </c>
      <c r="K182" s="18">
        <v>0</v>
      </c>
      <c r="L182" s="18">
        <v>0</v>
      </c>
      <c r="M182" s="18">
        <v>0</v>
      </c>
      <c r="N182" s="18">
        <v>0</v>
      </c>
      <c r="O182" s="18">
        <v>0</v>
      </c>
      <c r="P182" s="18">
        <v>0</v>
      </c>
      <c r="Q182" s="18">
        <v>0</v>
      </c>
      <c r="R182" s="18">
        <v>0</v>
      </c>
      <c r="S182" s="18">
        <v>0</v>
      </c>
      <c r="T182" s="18">
        <v>0</v>
      </c>
      <c r="U182" s="18">
        <v>0</v>
      </c>
      <c r="V182" s="18">
        <v>0</v>
      </c>
      <c r="W182" s="18">
        <v>0</v>
      </c>
      <c r="X182" s="18">
        <v>0</v>
      </c>
      <c r="Y182" s="18">
        <v>0</v>
      </c>
      <c r="Z182" s="18">
        <v>0</v>
      </c>
      <c r="AA182" s="18">
        <v>0</v>
      </c>
      <c r="AB182" s="18">
        <v>0</v>
      </c>
      <c r="AC182" s="18">
        <v>0</v>
      </c>
      <c r="AD182" s="18">
        <v>0</v>
      </c>
    </row>
    <row r="183" spans="1:30" hidden="1" x14ac:dyDescent="0.2">
      <c r="A183" s="17" t="s">
        <v>209</v>
      </c>
      <c r="B183" s="18">
        <v>0</v>
      </c>
      <c r="C183" s="18">
        <v>0</v>
      </c>
      <c r="D183" s="18">
        <v>0</v>
      </c>
      <c r="E183" s="18">
        <v>0</v>
      </c>
      <c r="F183" s="18">
        <v>0</v>
      </c>
      <c r="G183" s="18">
        <v>0</v>
      </c>
      <c r="H183" s="18">
        <v>0</v>
      </c>
      <c r="I183" s="18">
        <v>0</v>
      </c>
      <c r="J183" s="18">
        <v>0</v>
      </c>
      <c r="K183" s="18">
        <v>0</v>
      </c>
      <c r="L183" s="18">
        <v>0</v>
      </c>
      <c r="M183" s="18">
        <v>0</v>
      </c>
      <c r="N183" s="18">
        <v>0</v>
      </c>
      <c r="O183" s="18">
        <v>0</v>
      </c>
      <c r="P183" s="18">
        <v>0</v>
      </c>
      <c r="Q183" s="18">
        <v>0</v>
      </c>
      <c r="R183" s="18">
        <v>0</v>
      </c>
      <c r="S183" s="18">
        <v>0</v>
      </c>
      <c r="T183" s="18">
        <v>0</v>
      </c>
      <c r="U183" s="18">
        <v>0</v>
      </c>
      <c r="V183" s="18">
        <v>0</v>
      </c>
      <c r="W183" s="18">
        <v>0</v>
      </c>
      <c r="X183" s="18">
        <v>0</v>
      </c>
      <c r="Y183" s="18">
        <v>0</v>
      </c>
      <c r="Z183" s="18">
        <v>0</v>
      </c>
      <c r="AA183" s="18">
        <v>0</v>
      </c>
      <c r="AB183" s="18">
        <v>0</v>
      </c>
      <c r="AC183" s="18">
        <v>0</v>
      </c>
      <c r="AD183" s="18">
        <v>0</v>
      </c>
    </row>
    <row r="184" spans="1:30" hidden="1" x14ac:dyDescent="0.2">
      <c r="A184" s="17" t="s">
        <v>212</v>
      </c>
      <c r="B184" s="18">
        <v>0</v>
      </c>
      <c r="C184" s="18">
        <v>0</v>
      </c>
      <c r="D184" s="18">
        <v>0</v>
      </c>
      <c r="E184" s="18">
        <v>0</v>
      </c>
      <c r="F184" s="18">
        <v>0</v>
      </c>
      <c r="G184" s="18">
        <v>0</v>
      </c>
      <c r="H184" s="18">
        <v>0</v>
      </c>
      <c r="I184" s="18">
        <v>0</v>
      </c>
      <c r="J184" s="18">
        <v>0</v>
      </c>
      <c r="K184" s="18">
        <v>0</v>
      </c>
      <c r="L184" s="18">
        <v>0</v>
      </c>
      <c r="M184" s="18">
        <v>0</v>
      </c>
      <c r="N184" s="18">
        <v>0</v>
      </c>
      <c r="O184" s="18">
        <v>0</v>
      </c>
      <c r="P184" s="18">
        <v>0</v>
      </c>
      <c r="Q184" s="18">
        <v>0</v>
      </c>
      <c r="R184" s="18">
        <v>0</v>
      </c>
      <c r="S184" s="18">
        <v>0</v>
      </c>
      <c r="T184" s="18">
        <v>0</v>
      </c>
      <c r="U184" s="18">
        <v>0</v>
      </c>
      <c r="V184" s="18">
        <v>0</v>
      </c>
      <c r="W184" s="18">
        <v>0</v>
      </c>
      <c r="X184" s="18">
        <v>0</v>
      </c>
      <c r="Y184" s="18">
        <v>0</v>
      </c>
      <c r="Z184" s="18">
        <v>0</v>
      </c>
      <c r="AA184" s="18">
        <v>0</v>
      </c>
      <c r="AB184" s="18">
        <v>0</v>
      </c>
      <c r="AC184" s="18">
        <v>0</v>
      </c>
      <c r="AD184" s="18">
        <v>0</v>
      </c>
    </row>
    <row r="185" spans="1:30" hidden="1" x14ac:dyDescent="0.2">
      <c r="A185" s="17" t="s">
        <v>213</v>
      </c>
      <c r="B185" s="18">
        <v>0</v>
      </c>
      <c r="C185" s="18">
        <v>0</v>
      </c>
      <c r="D185" s="18">
        <v>0</v>
      </c>
      <c r="E185" s="18">
        <v>0</v>
      </c>
      <c r="F185" s="18">
        <v>0</v>
      </c>
      <c r="G185" s="18">
        <v>0</v>
      </c>
      <c r="H185" s="18">
        <v>0</v>
      </c>
      <c r="I185" s="18">
        <v>0</v>
      </c>
      <c r="J185" s="18">
        <v>0</v>
      </c>
      <c r="K185" s="18">
        <v>0</v>
      </c>
      <c r="L185" s="18">
        <v>0</v>
      </c>
      <c r="M185" s="18">
        <v>0</v>
      </c>
      <c r="N185" s="18">
        <v>0</v>
      </c>
      <c r="O185" s="18">
        <v>0</v>
      </c>
      <c r="P185" s="18">
        <v>0</v>
      </c>
      <c r="Q185" s="18">
        <v>0</v>
      </c>
      <c r="R185" s="18">
        <v>0</v>
      </c>
      <c r="S185" s="18">
        <v>0</v>
      </c>
      <c r="T185" s="18">
        <v>0</v>
      </c>
      <c r="U185" s="18">
        <v>0</v>
      </c>
      <c r="V185" s="18">
        <v>0</v>
      </c>
      <c r="W185" s="18">
        <v>0</v>
      </c>
      <c r="X185" s="18">
        <v>0</v>
      </c>
      <c r="Y185" s="18">
        <v>0</v>
      </c>
      <c r="Z185" s="18">
        <v>0</v>
      </c>
      <c r="AA185" s="18">
        <v>0</v>
      </c>
      <c r="AB185" s="18">
        <v>0</v>
      </c>
      <c r="AC185" s="18">
        <v>0</v>
      </c>
      <c r="AD185" s="18">
        <v>0</v>
      </c>
    </row>
    <row r="186" spans="1:30" hidden="1" x14ac:dyDescent="0.2">
      <c r="A186" s="17" t="s">
        <v>214</v>
      </c>
      <c r="B186" s="18">
        <v>0</v>
      </c>
      <c r="C186" s="18">
        <v>0</v>
      </c>
      <c r="D186" s="18">
        <v>0</v>
      </c>
      <c r="E186" s="18">
        <v>0</v>
      </c>
      <c r="F186" s="18">
        <v>0</v>
      </c>
      <c r="G186" s="18">
        <v>0</v>
      </c>
      <c r="H186" s="18">
        <v>0</v>
      </c>
      <c r="I186" s="18">
        <v>0</v>
      </c>
      <c r="J186" s="18">
        <v>0</v>
      </c>
      <c r="K186" s="18">
        <v>0</v>
      </c>
      <c r="L186" s="18">
        <v>0</v>
      </c>
      <c r="M186" s="18">
        <v>0</v>
      </c>
      <c r="N186" s="18">
        <v>0</v>
      </c>
      <c r="O186" s="18">
        <v>0</v>
      </c>
      <c r="P186" s="18">
        <v>0</v>
      </c>
      <c r="Q186" s="18">
        <v>0</v>
      </c>
      <c r="R186" s="18">
        <v>0</v>
      </c>
      <c r="S186" s="18">
        <v>0</v>
      </c>
      <c r="T186" s="18">
        <v>0</v>
      </c>
      <c r="U186" s="18">
        <v>0</v>
      </c>
      <c r="V186" s="18">
        <v>0</v>
      </c>
      <c r="W186" s="18">
        <v>0</v>
      </c>
      <c r="X186" s="18">
        <v>0</v>
      </c>
      <c r="Y186" s="18">
        <v>0</v>
      </c>
      <c r="Z186" s="18">
        <v>0</v>
      </c>
      <c r="AA186" s="18">
        <v>0</v>
      </c>
      <c r="AB186" s="18">
        <v>0</v>
      </c>
      <c r="AC186" s="18">
        <v>0</v>
      </c>
      <c r="AD186" s="18">
        <v>0</v>
      </c>
    </row>
    <row r="187" spans="1:30" hidden="1" x14ac:dyDescent="0.2">
      <c r="A187" s="17" t="s">
        <v>215</v>
      </c>
      <c r="B187" s="18">
        <v>0</v>
      </c>
      <c r="C187" s="18">
        <v>0</v>
      </c>
      <c r="D187" s="18">
        <v>0</v>
      </c>
      <c r="E187" s="18">
        <v>0</v>
      </c>
      <c r="F187" s="18">
        <v>0</v>
      </c>
      <c r="G187" s="18">
        <v>0</v>
      </c>
      <c r="H187" s="18">
        <v>0</v>
      </c>
      <c r="I187" s="18">
        <v>0</v>
      </c>
      <c r="J187" s="18">
        <v>0</v>
      </c>
      <c r="K187" s="18">
        <v>0</v>
      </c>
      <c r="L187" s="18">
        <v>0</v>
      </c>
      <c r="M187" s="18">
        <v>0</v>
      </c>
      <c r="N187" s="18">
        <v>0</v>
      </c>
      <c r="O187" s="18">
        <v>0</v>
      </c>
      <c r="P187" s="18">
        <v>0</v>
      </c>
      <c r="Q187" s="18">
        <v>0</v>
      </c>
      <c r="R187" s="18">
        <v>0</v>
      </c>
      <c r="S187" s="18">
        <v>0</v>
      </c>
      <c r="T187" s="18">
        <v>0</v>
      </c>
      <c r="U187" s="18">
        <v>0</v>
      </c>
      <c r="V187" s="18">
        <v>0</v>
      </c>
      <c r="W187" s="18">
        <v>0</v>
      </c>
      <c r="X187" s="18">
        <v>0</v>
      </c>
      <c r="Y187" s="18">
        <v>0</v>
      </c>
      <c r="Z187" s="18">
        <v>0</v>
      </c>
      <c r="AA187" s="18">
        <v>0</v>
      </c>
      <c r="AB187" s="18">
        <v>0</v>
      </c>
      <c r="AC187" s="18">
        <v>0</v>
      </c>
      <c r="AD187" s="18">
        <v>0</v>
      </c>
    </row>
    <row r="188" spans="1:30" hidden="1" x14ac:dyDescent="0.2">
      <c r="A188" s="17" t="s">
        <v>216</v>
      </c>
      <c r="B188" s="18">
        <v>0</v>
      </c>
      <c r="C188" s="18">
        <v>0</v>
      </c>
      <c r="D188" s="18">
        <v>0</v>
      </c>
      <c r="E188" s="18">
        <v>0</v>
      </c>
      <c r="F188" s="18">
        <v>0</v>
      </c>
      <c r="G188" s="18">
        <v>0</v>
      </c>
      <c r="H188" s="18">
        <v>0</v>
      </c>
      <c r="I188" s="18">
        <v>0</v>
      </c>
      <c r="J188" s="18">
        <v>0</v>
      </c>
      <c r="K188" s="18">
        <v>0</v>
      </c>
      <c r="L188" s="18">
        <v>0</v>
      </c>
      <c r="M188" s="18">
        <v>0</v>
      </c>
      <c r="N188" s="18">
        <v>0</v>
      </c>
      <c r="O188" s="18">
        <v>0</v>
      </c>
      <c r="P188" s="18">
        <v>0</v>
      </c>
      <c r="Q188" s="18">
        <v>0</v>
      </c>
      <c r="R188" s="18">
        <v>0</v>
      </c>
      <c r="S188" s="18">
        <v>0</v>
      </c>
      <c r="T188" s="18">
        <v>0</v>
      </c>
      <c r="U188" s="18">
        <v>0</v>
      </c>
      <c r="V188" s="18">
        <v>0</v>
      </c>
      <c r="W188" s="18">
        <v>0</v>
      </c>
      <c r="X188" s="18">
        <v>0</v>
      </c>
      <c r="Y188" s="18">
        <v>0</v>
      </c>
      <c r="Z188" s="18">
        <v>0</v>
      </c>
      <c r="AA188" s="18">
        <v>0</v>
      </c>
      <c r="AB188" s="18">
        <v>0</v>
      </c>
      <c r="AC188" s="18">
        <v>0</v>
      </c>
      <c r="AD188" s="18">
        <v>0</v>
      </c>
    </row>
    <row r="189" spans="1:30" hidden="1" x14ac:dyDescent="0.2">
      <c r="A189" s="17" t="s">
        <v>218</v>
      </c>
      <c r="B189" s="18">
        <v>0</v>
      </c>
      <c r="C189" s="18">
        <v>0</v>
      </c>
      <c r="D189" s="18">
        <v>0</v>
      </c>
      <c r="E189" s="18">
        <v>0</v>
      </c>
      <c r="F189" s="18">
        <v>0</v>
      </c>
      <c r="G189" s="18">
        <v>0</v>
      </c>
      <c r="H189" s="18">
        <v>0</v>
      </c>
      <c r="I189" s="18">
        <v>0</v>
      </c>
      <c r="J189" s="18">
        <v>0</v>
      </c>
      <c r="K189" s="18">
        <v>0</v>
      </c>
      <c r="L189" s="18">
        <v>0</v>
      </c>
      <c r="M189" s="18">
        <v>0</v>
      </c>
      <c r="N189" s="18">
        <v>0</v>
      </c>
      <c r="O189" s="18">
        <v>0</v>
      </c>
      <c r="P189" s="18">
        <v>0</v>
      </c>
      <c r="Q189" s="18">
        <v>0</v>
      </c>
      <c r="R189" s="18">
        <v>0</v>
      </c>
      <c r="S189" s="18">
        <v>0</v>
      </c>
      <c r="T189" s="18">
        <v>0</v>
      </c>
      <c r="U189" s="18">
        <v>0</v>
      </c>
      <c r="V189" s="18">
        <v>0</v>
      </c>
      <c r="W189" s="18">
        <v>0</v>
      </c>
      <c r="X189" s="18">
        <v>0</v>
      </c>
      <c r="Y189" s="18">
        <v>0</v>
      </c>
      <c r="Z189" s="18">
        <v>0</v>
      </c>
      <c r="AA189" s="18">
        <v>0</v>
      </c>
      <c r="AB189" s="18">
        <v>0</v>
      </c>
      <c r="AC189" s="18">
        <v>0</v>
      </c>
      <c r="AD189" s="18">
        <v>0</v>
      </c>
    </row>
    <row r="190" spans="1:30" hidden="1" x14ac:dyDescent="0.2">
      <c r="A190" s="17" t="s">
        <v>219</v>
      </c>
      <c r="B190" s="18">
        <v>0</v>
      </c>
      <c r="C190" s="18">
        <v>0</v>
      </c>
      <c r="D190" s="18">
        <v>0</v>
      </c>
      <c r="E190" s="18">
        <v>0</v>
      </c>
      <c r="F190" s="18">
        <v>0</v>
      </c>
      <c r="G190" s="18">
        <v>0</v>
      </c>
      <c r="H190" s="18">
        <v>0</v>
      </c>
      <c r="I190" s="18">
        <v>0</v>
      </c>
      <c r="J190" s="18">
        <v>0</v>
      </c>
      <c r="K190" s="18">
        <v>0</v>
      </c>
      <c r="L190" s="18">
        <v>0</v>
      </c>
      <c r="M190" s="18">
        <v>0</v>
      </c>
      <c r="N190" s="18">
        <v>0</v>
      </c>
      <c r="O190" s="18">
        <v>0</v>
      </c>
      <c r="P190" s="18">
        <v>0</v>
      </c>
      <c r="Q190" s="18">
        <v>0</v>
      </c>
      <c r="R190" s="18">
        <v>0</v>
      </c>
      <c r="S190" s="18">
        <v>0</v>
      </c>
      <c r="T190" s="18">
        <v>0</v>
      </c>
      <c r="U190" s="18">
        <v>0</v>
      </c>
      <c r="V190" s="18">
        <v>0</v>
      </c>
      <c r="W190" s="18">
        <v>0</v>
      </c>
      <c r="X190" s="18">
        <v>0</v>
      </c>
      <c r="Y190" s="18">
        <v>0</v>
      </c>
      <c r="Z190" s="18">
        <v>0</v>
      </c>
      <c r="AA190" s="18">
        <v>0</v>
      </c>
      <c r="AB190" s="18">
        <v>0</v>
      </c>
      <c r="AC190" s="18">
        <v>0</v>
      </c>
      <c r="AD190" s="18">
        <v>0</v>
      </c>
    </row>
    <row r="191" spans="1:30" hidden="1" x14ac:dyDescent="0.2">
      <c r="A191" s="17" t="s">
        <v>220</v>
      </c>
      <c r="B191" s="18">
        <v>0</v>
      </c>
      <c r="C191" s="18">
        <v>0</v>
      </c>
      <c r="D191" s="18">
        <v>0</v>
      </c>
      <c r="E191" s="18">
        <v>0</v>
      </c>
      <c r="F191" s="18">
        <v>0</v>
      </c>
      <c r="G191" s="18">
        <v>0</v>
      </c>
      <c r="H191" s="18">
        <v>0</v>
      </c>
      <c r="I191" s="18">
        <v>0</v>
      </c>
      <c r="J191" s="18">
        <v>0</v>
      </c>
      <c r="K191" s="18">
        <v>0</v>
      </c>
      <c r="L191" s="18">
        <v>0</v>
      </c>
      <c r="M191" s="18">
        <v>0</v>
      </c>
      <c r="N191" s="18">
        <v>0</v>
      </c>
      <c r="O191" s="18">
        <v>0</v>
      </c>
      <c r="P191" s="18">
        <v>0</v>
      </c>
      <c r="Q191" s="18">
        <v>0</v>
      </c>
      <c r="R191" s="18">
        <v>0</v>
      </c>
      <c r="S191" s="18">
        <v>0</v>
      </c>
      <c r="T191" s="18">
        <v>0</v>
      </c>
      <c r="U191" s="18">
        <v>0</v>
      </c>
      <c r="V191" s="18">
        <v>0</v>
      </c>
      <c r="W191" s="18">
        <v>0</v>
      </c>
      <c r="X191" s="18">
        <v>0</v>
      </c>
      <c r="Y191" s="18">
        <v>0</v>
      </c>
      <c r="Z191" s="18">
        <v>0</v>
      </c>
      <c r="AA191" s="18">
        <v>0</v>
      </c>
      <c r="AB191" s="18">
        <v>0</v>
      </c>
      <c r="AC191" s="18">
        <v>0</v>
      </c>
      <c r="AD191" s="18">
        <v>0</v>
      </c>
    </row>
    <row r="192" spans="1:30" hidden="1" x14ac:dyDescent="0.2">
      <c r="A192" s="17" t="s">
        <v>221</v>
      </c>
      <c r="B192" s="18">
        <v>0</v>
      </c>
      <c r="C192" s="18">
        <v>0</v>
      </c>
      <c r="D192" s="18">
        <v>0</v>
      </c>
      <c r="E192" s="18">
        <v>0</v>
      </c>
      <c r="F192" s="18">
        <v>0</v>
      </c>
      <c r="G192" s="18">
        <v>0</v>
      </c>
      <c r="H192" s="18">
        <v>0</v>
      </c>
      <c r="I192" s="18">
        <v>0</v>
      </c>
      <c r="J192" s="18">
        <v>0</v>
      </c>
      <c r="K192" s="18">
        <v>0</v>
      </c>
      <c r="L192" s="18">
        <v>0</v>
      </c>
      <c r="M192" s="18">
        <v>0</v>
      </c>
      <c r="N192" s="18">
        <v>0</v>
      </c>
      <c r="O192" s="18">
        <v>0</v>
      </c>
      <c r="P192" s="18">
        <v>0</v>
      </c>
      <c r="Q192" s="18">
        <v>0</v>
      </c>
      <c r="R192" s="18">
        <v>0</v>
      </c>
      <c r="S192" s="18">
        <v>0</v>
      </c>
      <c r="T192" s="18">
        <v>0</v>
      </c>
      <c r="U192" s="18">
        <v>0</v>
      </c>
      <c r="V192" s="18">
        <v>0</v>
      </c>
      <c r="W192" s="18">
        <v>0</v>
      </c>
      <c r="X192" s="18">
        <v>0</v>
      </c>
      <c r="Y192" s="18">
        <v>0</v>
      </c>
      <c r="Z192" s="18">
        <v>0</v>
      </c>
      <c r="AA192" s="18">
        <v>0</v>
      </c>
      <c r="AB192" s="18">
        <v>0</v>
      </c>
      <c r="AC192" s="18">
        <v>0</v>
      </c>
      <c r="AD192" s="18">
        <v>0</v>
      </c>
    </row>
    <row r="193" spans="1:30" hidden="1" x14ac:dyDescent="0.2">
      <c r="A193" s="17" t="s">
        <v>222</v>
      </c>
      <c r="B193" s="18">
        <v>0</v>
      </c>
      <c r="C193" s="18">
        <v>0</v>
      </c>
      <c r="D193" s="18">
        <v>0</v>
      </c>
      <c r="E193" s="18">
        <v>0</v>
      </c>
      <c r="F193" s="18">
        <v>0</v>
      </c>
      <c r="G193" s="18">
        <v>0</v>
      </c>
      <c r="H193" s="18">
        <v>0</v>
      </c>
      <c r="I193" s="18">
        <v>0</v>
      </c>
      <c r="J193" s="18">
        <v>0</v>
      </c>
      <c r="K193" s="18">
        <v>0</v>
      </c>
      <c r="L193" s="18">
        <v>0</v>
      </c>
      <c r="M193" s="18">
        <v>0</v>
      </c>
      <c r="N193" s="18">
        <v>0</v>
      </c>
      <c r="O193" s="18">
        <v>0</v>
      </c>
      <c r="P193" s="18">
        <v>0</v>
      </c>
      <c r="Q193" s="18">
        <v>0</v>
      </c>
      <c r="R193" s="18">
        <v>0</v>
      </c>
      <c r="S193" s="18">
        <v>0</v>
      </c>
      <c r="T193" s="18">
        <v>0</v>
      </c>
      <c r="U193" s="18">
        <v>0</v>
      </c>
      <c r="V193" s="18">
        <v>0</v>
      </c>
      <c r="W193" s="18">
        <v>0</v>
      </c>
      <c r="X193" s="18">
        <v>0</v>
      </c>
      <c r="Y193" s="18">
        <v>0</v>
      </c>
      <c r="Z193" s="18">
        <v>0</v>
      </c>
      <c r="AA193" s="18">
        <v>0</v>
      </c>
      <c r="AB193" s="18">
        <v>0</v>
      </c>
      <c r="AC193" s="18">
        <v>0</v>
      </c>
      <c r="AD193" s="18">
        <v>0</v>
      </c>
    </row>
    <row r="194" spans="1:30" hidden="1" x14ac:dyDescent="0.2">
      <c r="A194" s="17" t="s">
        <v>224</v>
      </c>
      <c r="B194" s="18">
        <v>0</v>
      </c>
      <c r="C194" s="18">
        <v>0</v>
      </c>
      <c r="D194" s="18">
        <v>0</v>
      </c>
      <c r="E194" s="18">
        <v>0</v>
      </c>
      <c r="F194" s="18">
        <v>0</v>
      </c>
      <c r="G194" s="18">
        <v>0</v>
      </c>
      <c r="H194" s="18">
        <v>0</v>
      </c>
      <c r="I194" s="18">
        <v>0</v>
      </c>
      <c r="J194" s="18">
        <v>0</v>
      </c>
      <c r="K194" s="18">
        <v>0</v>
      </c>
      <c r="L194" s="18">
        <v>0</v>
      </c>
      <c r="M194" s="18">
        <v>0</v>
      </c>
      <c r="N194" s="18">
        <v>0</v>
      </c>
      <c r="O194" s="18">
        <v>0</v>
      </c>
      <c r="P194" s="18">
        <v>0</v>
      </c>
      <c r="Q194" s="18">
        <v>0</v>
      </c>
      <c r="R194" s="18">
        <v>0</v>
      </c>
      <c r="S194" s="18">
        <v>0</v>
      </c>
      <c r="T194" s="18">
        <v>0</v>
      </c>
      <c r="U194" s="18">
        <v>0</v>
      </c>
      <c r="V194" s="18">
        <v>0</v>
      </c>
      <c r="W194" s="18">
        <v>0</v>
      </c>
      <c r="X194" s="18">
        <v>0</v>
      </c>
      <c r="Y194" s="18">
        <v>0</v>
      </c>
      <c r="Z194" s="18">
        <v>0</v>
      </c>
      <c r="AA194" s="18">
        <v>0</v>
      </c>
      <c r="AB194" s="18">
        <v>0</v>
      </c>
      <c r="AC194" s="18">
        <v>0</v>
      </c>
      <c r="AD194" s="18">
        <v>0</v>
      </c>
    </row>
    <row r="195" spans="1:30" hidden="1" x14ac:dyDescent="0.2">
      <c r="A195" s="17" t="s">
        <v>226</v>
      </c>
      <c r="B195" s="18">
        <v>0</v>
      </c>
      <c r="C195" s="18">
        <v>0</v>
      </c>
      <c r="D195" s="18">
        <v>0</v>
      </c>
      <c r="E195" s="18">
        <v>0</v>
      </c>
      <c r="F195" s="18">
        <v>0</v>
      </c>
      <c r="G195" s="18">
        <v>0</v>
      </c>
      <c r="H195" s="18">
        <v>0</v>
      </c>
      <c r="I195" s="18">
        <v>0</v>
      </c>
      <c r="J195" s="18">
        <v>0</v>
      </c>
      <c r="K195" s="18">
        <v>0</v>
      </c>
      <c r="L195" s="18">
        <v>0</v>
      </c>
      <c r="M195" s="18">
        <v>0</v>
      </c>
      <c r="N195" s="18">
        <v>0</v>
      </c>
      <c r="O195" s="18">
        <v>0</v>
      </c>
      <c r="P195" s="18">
        <v>0</v>
      </c>
      <c r="Q195" s="18">
        <v>0</v>
      </c>
      <c r="R195" s="18">
        <v>0</v>
      </c>
      <c r="S195" s="18">
        <v>0</v>
      </c>
      <c r="T195" s="18">
        <v>0</v>
      </c>
      <c r="U195" s="18">
        <v>0</v>
      </c>
      <c r="V195" s="18">
        <v>0</v>
      </c>
      <c r="W195" s="18">
        <v>0</v>
      </c>
      <c r="X195" s="18">
        <v>0</v>
      </c>
      <c r="Y195" s="18">
        <v>0</v>
      </c>
      <c r="Z195" s="18">
        <v>0</v>
      </c>
      <c r="AA195" s="18">
        <v>0</v>
      </c>
      <c r="AB195" s="18">
        <v>0</v>
      </c>
      <c r="AC195" s="18">
        <v>0</v>
      </c>
      <c r="AD195" s="18">
        <v>0</v>
      </c>
    </row>
    <row r="196" spans="1:30" hidden="1" x14ac:dyDescent="0.2">
      <c r="A196" s="17" t="s">
        <v>227</v>
      </c>
      <c r="B196" s="18">
        <v>0</v>
      </c>
      <c r="C196" s="18">
        <v>0</v>
      </c>
      <c r="D196" s="18">
        <v>0</v>
      </c>
      <c r="E196" s="18">
        <v>0</v>
      </c>
      <c r="F196" s="18">
        <v>0</v>
      </c>
      <c r="G196" s="18">
        <v>0</v>
      </c>
      <c r="H196" s="18">
        <v>0</v>
      </c>
      <c r="I196" s="18">
        <v>0</v>
      </c>
      <c r="J196" s="18">
        <v>0</v>
      </c>
      <c r="K196" s="18">
        <v>0</v>
      </c>
      <c r="L196" s="18">
        <v>0</v>
      </c>
      <c r="M196" s="18">
        <v>0</v>
      </c>
      <c r="N196" s="18">
        <v>0</v>
      </c>
      <c r="O196" s="18">
        <v>0</v>
      </c>
      <c r="P196" s="18">
        <v>0</v>
      </c>
      <c r="Q196" s="18">
        <v>0</v>
      </c>
      <c r="R196" s="18">
        <v>0</v>
      </c>
      <c r="S196" s="18">
        <v>0</v>
      </c>
      <c r="T196" s="18">
        <v>0</v>
      </c>
      <c r="U196" s="18">
        <v>0</v>
      </c>
      <c r="V196" s="18">
        <v>0</v>
      </c>
      <c r="W196" s="18">
        <v>0</v>
      </c>
      <c r="X196" s="18">
        <v>0</v>
      </c>
      <c r="Y196" s="18">
        <v>0</v>
      </c>
      <c r="Z196" s="18">
        <v>0</v>
      </c>
      <c r="AA196" s="18">
        <v>0</v>
      </c>
      <c r="AB196" s="18">
        <v>0</v>
      </c>
      <c r="AC196" s="18">
        <v>0</v>
      </c>
      <c r="AD196" s="18">
        <v>0</v>
      </c>
    </row>
    <row r="197" spans="1:30" hidden="1" x14ac:dyDescent="0.2">
      <c r="A197" s="17" t="s">
        <v>228</v>
      </c>
      <c r="B197" s="18">
        <v>0</v>
      </c>
      <c r="C197" s="18">
        <v>0</v>
      </c>
      <c r="D197" s="18">
        <v>0</v>
      </c>
      <c r="E197" s="18">
        <v>0</v>
      </c>
      <c r="F197" s="18">
        <v>0</v>
      </c>
      <c r="G197" s="18">
        <v>0</v>
      </c>
      <c r="H197" s="18">
        <v>0</v>
      </c>
      <c r="I197" s="18">
        <v>0</v>
      </c>
      <c r="J197" s="18">
        <v>0</v>
      </c>
      <c r="K197" s="18">
        <v>0</v>
      </c>
      <c r="L197" s="18">
        <v>0</v>
      </c>
      <c r="M197" s="18">
        <v>0</v>
      </c>
      <c r="N197" s="18">
        <v>0</v>
      </c>
      <c r="O197" s="18">
        <v>0</v>
      </c>
      <c r="P197" s="18">
        <v>0</v>
      </c>
      <c r="Q197" s="18">
        <v>0</v>
      </c>
      <c r="R197" s="18">
        <v>0</v>
      </c>
      <c r="S197" s="18">
        <v>0</v>
      </c>
      <c r="T197" s="18">
        <v>0</v>
      </c>
      <c r="U197" s="18">
        <v>0</v>
      </c>
      <c r="V197" s="18">
        <v>0</v>
      </c>
      <c r="W197" s="18">
        <v>0</v>
      </c>
      <c r="X197" s="18">
        <v>0</v>
      </c>
      <c r="Y197" s="18">
        <v>0</v>
      </c>
      <c r="Z197" s="18">
        <v>0</v>
      </c>
      <c r="AA197" s="18">
        <v>0</v>
      </c>
      <c r="AB197" s="18">
        <v>0</v>
      </c>
      <c r="AC197" s="18">
        <v>0</v>
      </c>
      <c r="AD197" s="18">
        <v>0</v>
      </c>
    </row>
    <row r="198" spans="1:30" hidden="1" x14ac:dyDescent="0.2">
      <c r="A198" s="17" t="s">
        <v>229</v>
      </c>
      <c r="B198" s="18">
        <v>0</v>
      </c>
      <c r="C198" s="18">
        <v>0</v>
      </c>
      <c r="D198" s="18">
        <v>0</v>
      </c>
      <c r="E198" s="18">
        <v>0</v>
      </c>
      <c r="F198" s="18">
        <v>0</v>
      </c>
      <c r="G198" s="18">
        <v>0</v>
      </c>
      <c r="H198" s="18">
        <v>0</v>
      </c>
      <c r="I198" s="18">
        <v>0</v>
      </c>
      <c r="J198" s="18">
        <v>0</v>
      </c>
      <c r="K198" s="18">
        <v>0</v>
      </c>
      <c r="L198" s="18">
        <v>0</v>
      </c>
      <c r="M198" s="18">
        <v>0</v>
      </c>
      <c r="N198" s="18">
        <v>0</v>
      </c>
      <c r="O198" s="18">
        <v>0</v>
      </c>
      <c r="P198" s="18">
        <v>0</v>
      </c>
      <c r="Q198" s="18">
        <v>0</v>
      </c>
      <c r="R198" s="18">
        <v>0</v>
      </c>
      <c r="S198" s="18">
        <v>0</v>
      </c>
      <c r="T198" s="18">
        <v>0</v>
      </c>
      <c r="U198" s="18">
        <v>0</v>
      </c>
      <c r="V198" s="18">
        <v>0</v>
      </c>
      <c r="W198" s="18">
        <v>0</v>
      </c>
      <c r="X198" s="18">
        <v>0</v>
      </c>
      <c r="Y198" s="18">
        <v>0</v>
      </c>
      <c r="Z198" s="18">
        <v>0</v>
      </c>
      <c r="AA198" s="18">
        <v>0</v>
      </c>
      <c r="AB198" s="18">
        <v>0</v>
      </c>
      <c r="AC198" s="18">
        <v>0</v>
      </c>
      <c r="AD198" s="18">
        <v>0</v>
      </c>
    </row>
    <row r="199" spans="1:30" hidden="1" x14ac:dyDescent="0.2">
      <c r="A199" s="17" t="s">
        <v>230</v>
      </c>
      <c r="B199" s="18">
        <v>0</v>
      </c>
      <c r="C199" s="18">
        <v>0</v>
      </c>
      <c r="D199" s="18">
        <v>0</v>
      </c>
      <c r="E199" s="18">
        <v>0</v>
      </c>
      <c r="F199" s="18">
        <v>0</v>
      </c>
      <c r="G199" s="18">
        <v>0</v>
      </c>
      <c r="H199" s="18">
        <v>0</v>
      </c>
      <c r="I199" s="18">
        <v>0</v>
      </c>
      <c r="J199" s="18">
        <v>0</v>
      </c>
      <c r="K199" s="18">
        <v>0</v>
      </c>
      <c r="L199" s="18">
        <v>0</v>
      </c>
      <c r="M199" s="18">
        <v>0</v>
      </c>
      <c r="N199" s="18">
        <v>0</v>
      </c>
      <c r="O199" s="18">
        <v>0</v>
      </c>
      <c r="P199" s="18">
        <v>0</v>
      </c>
      <c r="Q199" s="18">
        <v>0</v>
      </c>
      <c r="R199" s="18">
        <v>0</v>
      </c>
      <c r="S199" s="18">
        <v>0</v>
      </c>
      <c r="T199" s="18">
        <v>0</v>
      </c>
      <c r="U199" s="18">
        <v>0</v>
      </c>
      <c r="V199" s="18">
        <v>0</v>
      </c>
      <c r="W199" s="18">
        <v>0</v>
      </c>
      <c r="X199" s="18">
        <v>0</v>
      </c>
      <c r="Y199" s="18">
        <v>0</v>
      </c>
      <c r="Z199" s="18">
        <v>0</v>
      </c>
      <c r="AA199" s="18">
        <v>0</v>
      </c>
      <c r="AB199" s="18">
        <v>0</v>
      </c>
      <c r="AC199" s="18">
        <v>0</v>
      </c>
      <c r="AD199" s="18">
        <v>0</v>
      </c>
    </row>
    <row r="200" spans="1:30" hidden="1" x14ac:dyDescent="0.2">
      <c r="A200" s="17" t="s">
        <v>231</v>
      </c>
      <c r="B200" s="18">
        <v>0</v>
      </c>
      <c r="C200" s="18">
        <v>0</v>
      </c>
      <c r="D200" s="18">
        <v>0</v>
      </c>
      <c r="E200" s="18">
        <v>0</v>
      </c>
      <c r="F200" s="18">
        <v>0</v>
      </c>
      <c r="G200" s="18">
        <v>0</v>
      </c>
      <c r="H200" s="18">
        <v>0</v>
      </c>
      <c r="I200" s="18">
        <v>0</v>
      </c>
      <c r="J200" s="18">
        <v>0</v>
      </c>
      <c r="K200" s="18">
        <v>0</v>
      </c>
      <c r="L200" s="18">
        <v>0</v>
      </c>
      <c r="M200" s="18">
        <v>0</v>
      </c>
      <c r="N200" s="18">
        <v>0</v>
      </c>
      <c r="O200" s="18">
        <v>0</v>
      </c>
      <c r="P200" s="18">
        <v>0</v>
      </c>
      <c r="Q200" s="18">
        <v>0</v>
      </c>
      <c r="R200" s="18">
        <v>0</v>
      </c>
      <c r="S200" s="18">
        <v>0</v>
      </c>
      <c r="T200" s="18">
        <v>0</v>
      </c>
      <c r="U200" s="18">
        <v>0</v>
      </c>
      <c r="V200" s="18">
        <v>0</v>
      </c>
      <c r="W200" s="18">
        <v>0</v>
      </c>
      <c r="X200" s="18">
        <v>0</v>
      </c>
      <c r="Y200" s="18">
        <v>0</v>
      </c>
      <c r="Z200" s="18">
        <v>0</v>
      </c>
      <c r="AA200" s="18">
        <v>0</v>
      </c>
      <c r="AB200" s="18">
        <v>0</v>
      </c>
      <c r="AC200" s="18">
        <v>0</v>
      </c>
      <c r="AD200" s="18">
        <v>0</v>
      </c>
    </row>
    <row r="201" spans="1:30" hidden="1" x14ac:dyDescent="0.2">
      <c r="A201" s="17" t="s">
        <v>232</v>
      </c>
      <c r="B201" s="18">
        <v>0</v>
      </c>
      <c r="C201" s="18">
        <v>0</v>
      </c>
      <c r="D201" s="18">
        <v>0</v>
      </c>
      <c r="E201" s="18">
        <v>0</v>
      </c>
      <c r="F201" s="18">
        <v>0</v>
      </c>
      <c r="G201" s="18">
        <v>0</v>
      </c>
      <c r="H201" s="18">
        <v>0</v>
      </c>
      <c r="I201" s="18">
        <v>0</v>
      </c>
      <c r="J201" s="18">
        <v>0</v>
      </c>
      <c r="K201" s="18">
        <v>0</v>
      </c>
      <c r="L201" s="18">
        <v>0</v>
      </c>
      <c r="M201" s="18">
        <v>0</v>
      </c>
      <c r="N201" s="18">
        <v>0</v>
      </c>
      <c r="O201" s="18">
        <v>0</v>
      </c>
      <c r="P201" s="18">
        <v>0</v>
      </c>
      <c r="Q201" s="18">
        <v>0</v>
      </c>
      <c r="R201" s="18">
        <v>0</v>
      </c>
      <c r="S201" s="18">
        <v>0</v>
      </c>
      <c r="T201" s="18">
        <v>0</v>
      </c>
      <c r="U201" s="18">
        <v>0</v>
      </c>
      <c r="V201" s="18">
        <v>0</v>
      </c>
      <c r="W201" s="18">
        <v>0</v>
      </c>
      <c r="X201" s="18">
        <v>0</v>
      </c>
      <c r="Y201" s="18">
        <v>0</v>
      </c>
      <c r="Z201" s="18">
        <v>0</v>
      </c>
      <c r="AA201" s="18">
        <v>0</v>
      </c>
      <c r="AB201" s="18">
        <v>0</v>
      </c>
      <c r="AC201" s="18">
        <v>0</v>
      </c>
      <c r="AD201" s="18">
        <v>0</v>
      </c>
    </row>
    <row r="202" spans="1:30" hidden="1" x14ac:dyDescent="0.2">
      <c r="A202" s="17" t="s">
        <v>233</v>
      </c>
      <c r="B202" s="18">
        <v>0</v>
      </c>
      <c r="C202" s="18">
        <v>0</v>
      </c>
      <c r="D202" s="18">
        <v>0</v>
      </c>
      <c r="E202" s="18">
        <v>0</v>
      </c>
      <c r="F202" s="18">
        <v>0</v>
      </c>
      <c r="G202" s="18">
        <v>0</v>
      </c>
      <c r="H202" s="18">
        <v>0</v>
      </c>
      <c r="I202" s="18">
        <v>0</v>
      </c>
      <c r="J202" s="18">
        <v>0</v>
      </c>
      <c r="K202" s="18">
        <v>0</v>
      </c>
      <c r="L202" s="18">
        <v>0</v>
      </c>
      <c r="M202" s="18">
        <v>0</v>
      </c>
      <c r="N202" s="18">
        <v>0</v>
      </c>
      <c r="O202" s="18">
        <v>0</v>
      </c>
      <c r="P202" s="18">
        <v>0</v>
      </c>
      <c r="Q202" s="18">
        <v>0</v>
      </c>
      <c r="R202" s="18">
        <v>0</v>
      </c>
      <c r="S202" s="18">
        <v>0</v>
      </c>
      <c r="T202" s="18">
        <v>0</v>
      </c>
      <c r="U202" s="18">
        <v>0</v>
      </c>
      <c r="V202" s="18">
        <v>0</v>
      </c>
      <c r="W202" s="18">
        <v>0</v>
      </c>
      <c r="X202" s="18">
        <v>0</v>
      </c>
      <c r="Y202" s="18">
        <v>0</v>
      </c>
      <c r="Z202" s="18">
        <v>0</v>
      </c>
      <c r="AA202" s="18">
        <v>0</v>
      </c>
      <c r="AB202" s="18">
        <v>0</v>
      </c>
      <c r="AC202" s="18">
        <v>0</v>
      </c>
      <c r="AD202" s="18">
        <v>0</v>
      </c>
    </row>
    <row r="203" spans="1:30" hidden="1" x14ac:dyDescent="0.2">
      <c r="A203" s="17" t="s">
        <v>234</v>
      </c>
      <c r="B203" s="18">
        <v>0</v>
      </c>
      <c r="C203" s="18">
        <v>0</v>
      </c>
      <c r="D203" s="18">
        <v>0</v>
      </c>
      <c r="E203" s="18">
        <v>0</v>
      </c>
      <c r="F203" s="18">
        <v>0</v>
      </c>
      <c r="G203" s="18">
        <v>0</v>
      </c>
      <c r="H203" s="18">
        <v>0</v>
      </c>
      <c r="I203" s="18">
        <v>0</v>
      </c>
      <c r="J203" s="18">
        <v>0</v>
      </c>
      <c r="K203" s="18">
        <v>0</v>
      </c>
      <c r="L203" s="18">
        <v>0</v>
      </c>
      <c r="M203" s="18">
        <v>0</v>
      </c>
      <c r="N203" s="18">
        <v>0</v>
      </c>
      <c r="O203" s="18">
        <v>0</v>
      </c>
      <c r="P203" s="18">
        <v>0</v>
      </c>
      <c r="Q203" s="18">
        <v>0</v>
      </c>
      <c r="R203" s="18">
        <v>0</v>
      </c>
      <c r="S203" s="18">
        <v>0</v>
      </c>
      <c r="T203" s="18">
        <v>0</v>
      </c>
      <c r="U203" s="18">
        <v>0</v>
      </c>
      <c r="V203" s="18">
        <v>0</v>
      </c>
      <c r="W203" s="18">
        <v>0</v>
      </c>
      <c r="X203" s="18">
        <v>0</v>
      </c>
      <c r="Y203" s="18">
        <v>0</v>
      </c>
      <c r="Z203" s="18">
        <v>0</v>
      </c>
      <c r="AA203" s="18">
        <v>0</v>
      </c>
      <c r="AB203" s="18">
        <v>0</v>
      </c>
      <c r="AC203" s="18">
        <v>0</v>
      </c>
      <c r="AD203" s="18">
        <v>0</v>
      </c>
    </row>
    <row r="204" spans="1:30" hidden="1" x14ac:dyDescent="0.2">
      <c r="A204" s="17" t="s">
        <v>236</v>
      </c>
      <c r="B204" s="18">
        <v>0</v>
      </c>
      <c r="C204" s="18">
        <v>0</v>
      </c>
      <c r="D204" s="18">
        <v>0</v>
      </c>
      <c r="E204" s="18">
        <v>0</v>
      </c>
      <c r="F204" s="18">
        <v>0</v>
      </c>
      <c r="G204" s="18">
        <v>0</v>
      </c>
      <c r="H204" s="18">
        <v>0</v>
      </c>
      <c r="I204" s="18">
        <v>0</v>
      </c>
      <c r="J204" s="18">
        <v>0</v>
      </c>
      <c r="K204" s="18">
        <v>0</v>
      </c>
      <c r="L204" s="18">
        <v>0</v>
      </c>
      <c r="M204" s="18">
        <v>0</v>
      </c>
      <c r="N204" s="18">
        <v>0</v>
      </c>
      <c r="O204" s="18">
        <v>0</v>
      </c>
      <c r="P204" s="18">
        <v>0</v>
      </c>
      <c r="Q204" s="18">
        <v>0</v>
      </c>
      <c r="R204" s="18">
        <v>0</v>
      </c>
      <c r="S204" s="18">
        <v>0</v>
      </c>
      <c r="T204" s="18">
        <v>0</v>
      </c>
      <c r="U204" s="18">
        <v>0</v>
      </c>
      <c r="V204" s="18">
        <v>0</v>
      </c>
      <c r="W204" s="18">
        <v>0</v>
      </c>
      <c r="X204" s="18">
        <v>0</v>
      </c>
      <c r="Y204" s="18">
        <v>0</v>
      </c>
      <c r="Z204" s="18">
        <v>0</v>
      </c>
      <c r="AA204" s="18">
        <v>0</v>
      </c>
      <c r="AB204" s="18">
        <v>0</v>
      </c>
      <c r="AC204" s="18">
        <v>0</v>
      </c>
      <c r="AD204" s="18">
        <v>0</v>
      </c>
    </row>
    <row r="205" spans="1:30" hidden="1" x14ac:dyDescent="0.2">
      <c r="A205" s="17" t="s">
        <v>237</v>
      </c>
      <c r="B205" s="18">
        <v>0</v>
      </c>
      <c r="C205" s="18">
        <v>0</v>
      </c>
      <c r="D205" s="18">
        <v>0</v>
      </c>
      <c r="E205" s="18">
        <v>0</v>
      </c>
      <c r="F205" s="18">
        <v>0</v>
      </c>
      <c r="G205" s="18">
        <v>0</v>
      </c>
      <c r="H205" s="18">
        <v>0</v>
      </c>
      <c r="I205" s="18">
        <v>0</v>
      </c>
      <c r="J205" s="18">
        <v>0</v>
      </c>
      <c r="K205" s="18">
        <v>0</v>
      </c>
      <c r="L205" s="18">
        <v>0</v>
      </c>
      <c r="M205" s="18">
        <v>0</v>
      </c>
      <c r="N205" s="18">
        <v>0</v>
      </c>
      <c r="O205" s="18">
        <v>0</v>
      </c>
      <c r="P205" s="18">
        <v>0</v>
      </c>
      <c r="Q205" s="18">
        <v>0</v>
      </c>
      <c r="R205" s="18">
        <v>0</v>
      </c>
      <c r="S205" s="18">
        <v>0</v>
      </c>
      <c r="T205" s="18">
        <v>0</v>
      </c>
      <c r="U205" s="18">
        <v>0</v>
      </c>
      <c r="V205" s="18">
        <v>0</v>
      </c>
      <c r="W205" s="18">
        <v>0</v>
      </c>
      <c r="X205" s="18">
        <v>0</v>
      </c>
      <c r="Y205" s="18">
        <v>0</v>
      </c>
      <c r="Z205" s="18">
        <v>0</v>
      </c>
      <c r="AA205" s="18">
        <v>0</v>
      </c>
      <c r="AB205" s="18">
        <v>0</v>
      </c>
      <c r="AC205" s="18">
        <v>0</v>
      </c>
      <c r="AD205" s="18">
        <v>0</v>
      </c>
    </row>
    <row r="206" spans="1:30" hidden="1" x14ac:dyDescent="0.2">
      <c r="A206" s="17" t="s">
        <v>238</v>
      </c>
      <c r="B206" s="18">
        <v>0</v>
      </c>
      <c r="C206" s="18">
        <v>0</v>
      </c>
      <c r="D206" s="18">
        <v>0</v>
      </c>
      <c r="E206" s="18">
        <v>0</v>
      </c>
      <c r="F206" s="18">
        <v>0</v>
      </c>
      <c r="G206" s="18">
        <v>0</v>
      </c>
      <c r="H206" s="18">
        <v>0</v>
      </c>
      <c r="I206" s="18">
        <v>0</v>
      </c>
      <c r="J206" s="18">
        <v>0</v>
      </c>
      <c r="K206" s="18">
        <v>0</v>
      </c>
      <c r="L206" s="18">
        <v>0</v>
      </c>
      <c r="M206" s="18">
        <v>0</v>
      </c>
      <c r="N206" s="18">
        <v>0</v>
      </c>
      <c r="O206" s="18">
        <v>0</v>
      </c>
      <c r="P206" s="18">
        <v>0</v>
      </c>
      <c r="Q206" s="18">
        <v>0</v>
      </c>
      <c r="R206" s="18">
        <v>0</v>
      </c>
      <c r="S206" s="18">
        <v>0</v>
      </c>
      <c r="T206" s="18">
        <v>0</v>
      </c>
      <c r="U206" s="18">
        <v>0</v>
      </c>
      <c r="V206" s="18">
        <v>0</v>
      </c>
      <c r="W206" s="18">
        <v>0</v>
      </c>
      <c r="X206" s="18">
        <v>0</v>
      </c>
      <c r="Y206" s="18">
        <v>0</v>
      </c>
      <c r="Z206" s="18">
        <v>0</v>
      </c>
      <c r="AA206" s="18">
        <v>0</v>
      </c>
      <c r="AB206" s="18">
        <v>0</v>
      </c>
      <c r="AC206" s="18">
        <v>0</v>
      </c>
      <c r="AD206" s="18">
        <v>0</v>
      </c>
    </row>
    <row r="207" spans="1:30" hidden="1" x14ac:dyDescent="0.2">
      <c r="A207" s="17" t="s">
        <v>239</v>
      </c>
      <c r="B207" s="18">
        <v>0</v>
      </c>
      <c r="C207" s="18">
        <v>0</v>
      </c>
      <c r="D207" s="18">
        <v>0</v>
      </c>
      <c r="E207" s="18">
        <v>0</v>
      </c>
      <c r="F207" s="18">
        <v>0</v>
      </c>
      <c r="G207" s="18">
        <v>0</v>
      </c>
      <c r="H207" s="18">
        <v>0</v>
      </c>
      <c r="I207" s="18">
        <v>0</v>
      </c>
      <c r="J207" s="18">
        <v>0</v>
      </c>
      <c r="K207" s="18">
        <v>0</v>
      </c>
      <c r="L207" s="18">
        <v>0</v>
      </c>
      <c r="M207" s="18">
        <v>0</v>
      </c>
      <c r="N207" s="18">
        <v>0</v>
      </c>
      <c r="O207" s="18">
        <v>0</v>
      </c>
      <c r="P207" s="18">
        <v>0</v>
      </c>
      <c r="Q207" s="18">
        <v>0</v>
      </c>
      <c r="R207" s="18">
        <v>0</v>
      </c>
      <c r="S207" s="18">
        <v>0</v>
      </c>
      <c r="T207" s="18">
        <v>0</v>
      </c>
      <c r="U207" s="18">
        <v>0</v>
      </c>
      <c r="V207" s="18">
        <v>0</v>
      </c>
      <c r="W207" s="18">
        <v>0</v>
      </c>
      <c r="X207" s="18">
        <v>0</v>
      </c>
      <c r="Y207" s="18">
        <v>0</v>
      </c>
      <c r="Z207" s="18">
        <v>0</v>
      </c>
      <c r="AA207" s="18">
        <v>0</v>
      </c>
      <c r="AB207" s="18">
        <v>0</v>
      </c>
      <c r="AC207" s="18">
        <v>0</v>
      </c>
      <c r="AD207" s="18">
        <v>0</v>
      </c>
    </row>
    <row r="208" spans="1:30" hidden="1" x14ac:dyDescent="0.2">
      <c r="A208" s="17" t="s">
        <v>240</v>
      </c>
      <c r="B208" s="18">
        <v>0</v>
      </c>
      <c r="C208" s="18">
        <v>0</v>
      </c>
      <c r="D208" s="18">
        <v>0</v>
      </c>
      <c r="E208" s="18">
        <v>0</v>
      </c>
      <c r="F208" s="18">
        <v>0</v>
      </c>
      <c r="G208" s="18">
        <v>0</v>
      </c>
      <c r="H208" s="18">
        <v>0</v>
      </c>
      <c r="I208" s="18">
        <v>0</v>
      </c>
      <c r="J208" s="18">
        <v>0</v>
      </c>
      <c r="K208" s="18">
        <v>0</v>
      </c>
      <c r="L208" s="18">
        <v>0</v>
      </c>
      <c r="M208" s="18">
        <v>0</v>
      </c>
      <c r="N208" s="18">
        <v>0</v>
      </c>
      <c r="O208" s="18">
        <v>0</v>
      </c>
      <c r="P208" s="18">
        <v>0</v>
      </c>
      <c r="Q208" s="18">
        <v>0</v>
      </c>
      <c r="R208" s="18">
        <v>0</v>
      </c>
      <c r="S208" s="18">
        <v>0</v>
      </c>
      <c r="T208" s="18">
        <v>0</v>
      </c>
      <c r="U208" s="18">
        <v>0</v>
      </c>
      <c r="V208" s="18">
        <v>0</v>
      </c>
      <c r="W208" s="18">
        <v>0</v>
      </c>
      <c r="X208" s="18">
        <v>0</v>
      </c>
      <c r="Y208" s="18">
        <v>0</v>
      </c>
      <c r="Z208" s="18">
        <v>0</v>
      </c>
      <c r="AA208" s="18">
        <v>0</v>
      </c>
      <c r="AB208" s="18">
        <v>0</v>
      </c>
      <c r="AC208" s="18">
        <v>0</v>
      </c>
      <c r="AD208" s="18">
        <v>0</v>
      </c>
    </row>
    <row r="209" spans="1:30" hidden="1" x14ac:dyDescent="0.2">
      <c r="A209" s="17" t="s">
        <v>241</v>
      </c>
      <c r="B209" s="18">
        <v>0</v>
      </c>
      <c r="C209" s="18">
        <v>0</v>
      </c>
      <c r="D209" s="18">
        <v>0</v>
      </c>
      <c r="E209" s="18">
        <v>0</v>
      </c>
      <c r="F209" s="18">
        <v>0</v>
      </c>
      <c r="G209" s="18">
        <v>0</v>
      </c>
      <c r="H209" s="18">
        <v>0</v>
      </c>
      <c r="I209" s="18">
        <v>0</v>
      </c>
      <c r="J209" s="18">
        <v>0</v>
      </c>
      <c r="K209" s="18">
        <v>0</v>
      </c>
      <c r="L209" s="18">
        <v>0</v>
      </c>
      <c r="M209" s="18">
        <v>0</v>
      </c>
      <c r="N209" s="18">
        <v>2.254</v>
      </c>
      <c r="O209" s="18">
        <v>0</v>
      </c>
      <c r="P209" s="18">
        <v>0</v>
      </c>
      <c r="Q209" s="18">
        <v>0</v>
      </c>
      <c r="R209" s="18">
        <v>0</v>
      </c>
      <c r="S209" s="18">
        <v>0</v>
      </c>
      <c r="T209" s="18">
        <v>0</v>
      </c>
      <c r="U209" s="18">
        <v>0</v>
      </c>
      <c r="V209" s="18">
        <v>0</v>
      </c>
      <c r="W209" s="18">
        <v>0</v>
      </c>
      <c r="X209" s="18">
        <v>0</v>
      </c>
      <c r="Y209" s="18">
        <v>0</v>
      </c>
      <c r="Z209" s="18">
        <v>0</v>
      </c>
      <c r="AA209" s="18">
        <v>0</v>
      </c>
      <c r="AB209" s="18">
        <v>0</v>
      </c>
      <c r="AC209" s="18">
        <v>0</v>
      </c>
      <c r="AD209" s="18">
        <v>0</v>
      </c>
    </row>
    <row r="210" spans="1:30" hidden="1" x14ac:dyDescent="0.2">
      <c r="A210" s="17" t="s">
        <v>245</v>
      </c>
      <c r="B210" s="18">
        <v>0</v>
      </c>
      <c r="C210" s="18">
        <v>5.7679999999999998</v>
      </c>
      <c r="D210" s="18">
        <v>0</v>
      </c>
      <c r="E210" s="18">
        <v>0</v>
      </c>
      <c r="F210" s="18">
        <v>0</v>
      </c>
      <c r="G210" s="18">
        <v>0</v>
      </c>
      <c r="H210" s="18">
        <v>0</v>
      </c>
      <c r="I210" s="18">
        <v>0</v>
      </c>
      <c r="J210" s="18">
        <v>0</v>
      </c>
      <c r="K210" s="18">
        <v>0</v>
      </c>
      <c r="L210" s="18">
        <v>0</v>
      </c>
      <c r="M210" s="18">
        <v>0</v>
      </c>
      <c r="N210" s="18">
        <v>0</v>
      </c>
      <c r="O210" s="18">
        <v>0</v>
      </c>
      <c r="P210" s="18">
        <v>0</v>
      </c>
      <c r="Q210" s="18">
        <v>0</v>
      </c>
      <c r="R210" s="18">
        <v>0</v>
      </c>
      <c r="S210" s="18">
        <v>0</v>
      </c>
      <c r="T210" s="18">
        <v>0</v>
      </c>
      <c r="U210" s="18">
        <v>0</v>
      </c>
      <c r="V210" s="18">
        <v>0</v>
      </c>
      <c r="W210" s="18">
        <v>0</v>
      </c>
      <c r="X210" s="18">
        <v>0</v>
      </c>
      <c r="Y210" s="18">
        <v>0</v>
      </c>
      <c r="Z210" s="18">
        <v>0</v>
      </c>
      <c r="AA210" s="18">
        <v>0</v>
      </c>
      <c r="AB210" s="18">
        <v>0</v>
      </c>
      <c r="AC210" s="18">
        <v>0</v>
      </c>
      <c r="AD210" s="18">
        <v>0</v>
      </c>
    </row>
    <row r="211" spans="1:30" hidden="1" x14ac:dyDescent="0.2">
      <c r="A211" s="17" t="s">
        <v>246</v>
      </c>
      <c r="B211" s="18">
        <v>0</v>
      </c>
      <c r="C211" s="18">
        <v>0</v>
      </c>
      <c r="D211" s="18">
        <v>0</v>
      </c>
      <c r="E211" s="18">
        <v>0</v>
      </c>
      <c r="F211" s="18">
        <v>0</v>
      </c>
      <c r="G211" s="18">
        <v>0</v>
      </c>
      <c r="H211" s="18">
        <v>0</v>
      </c>
      <c r="I211" s="18">
        <v>0</v>
      </c>
      <c r="J211" s="18">
        <v>0</v>
      </c>
      <c r="K211" s="18">
        <v>0</v>
      </c>
      <c r="L211" s="18">
        <v>0</v>
      </c>
      <c r="M211" s="18">
        <v>0</v>
      </c>
      <c r="N211" s="18">
        <v>0</v>
      </c>
      <c r="O211" s="18">
        <v>0</v>
      </c>
      <c r="P211" s="18">
        <v>0</v>
      </c>
      <c r="Q211" s="18">
        <v>0</v>
      </c>
      <c r="R211" s="18">
        <v>0</v>
      </c>
      <c r="S211" s="18">
        <v>0</v>
      </c>
      <c r="T211" s="18">
        <v>0</v>
      </c>
      <c r="U211" s="18">
        <v>0</v>
      </c>
      <c r="V211" s="18">
        <v>0</v>
      </c>
      <c r="W211" s="18">
        <v>0</v>
      </c>
      <c r="X211" s="18">
        <v>0</v>
      </c>
      <c r="Y211" s="18">
        <v>0</v>
      </c>
      <c r="Z211" s="18">
        <v>0</v>
      </c>
      <c r="AA211" s="18">
        <v>0</v>
      </c>
      <c r="AB211" s="18">
        <v>0</v>
      </c>
      <c r="AC211" s="18">
        <v>0</v>
      </c>
      <c r="AD211" s="18">
        <v>0</v>
      </c>
    </row>
    <row r="212" spans="1:30" hidden="1" x14ac:dyDescent="0.2">
      <c r="A212" s="17" t="s">
        <v>247</v>
      </c>
      <c r="B212" s="18">
        <v>0</v>
      </c>
      <c r="C212" s="18">
        <v>0</v>
      </c>
      <c r="D212" s="18">
        <v>0</v>
      </c>
      <c r="E212" s="18">
        <v>0</v>
      </c>
      <c r="F212" s="18">
        <v>0</v>
      </c>
      <c r="G212" s="18">
        <v>0</v>
      </c>
      <c r="H212" s="18">
        <v>0</v>
      </c>
      <c r="I212" s="18">
        <v>0</v>
      </c>
      <c r="J212" s="18">
        <v>0</v>
      </c>
      <c r="K212" s="18">
        <v>0</v>
      </c>
      <c r="L212" s="18">
        <v>0</v>
      </c>
      <c r="M212" s="18">
        <v>0</v>
      </c>
      <c r="N212" s="18">
        <v>0</v>
      </c>
      <c r="O212" s="18">
        <v>0</v>
      </c>
      <c r="P212" s="18">
        <v>0</v>
      </c>
      <c r="Q212" s="18">
        <v>0</v>
      </c>
      <c r="R212" s="18">
        <v>0</v>
      </c>
      <c r="S212" s="18">
        <v>0</v>
      </c>
      <c r="T212" s="18">
        <v>0</v>
      </c>
      <c r="U212" s="18">
        <v>0</v>
      </c>
      <c r="V212" s="18">
        <v>0</v>
      </c>
      <c r="W212" s="18">
        <v>0</v>
      </c>
      <c r="X212" s="18">
        <v>0</v>
      </c>
      <c r="Y212" s="18">
        <v>0</v>
      </c>
      <c r="Z212" s="18">
        <v>0</v>
      </c>
      <c r="AA212" s="18">
        <v>0</v>
      </c>
      <c r="AB212" s="18">
        <v>0</v>
      </c>
      <c r="AC212" s="18">
        <v>0</v>
      </c>
      <c r="AD212" s="18">
        <v>0</v>
      </c>
    </row>
    <row r="213" spans="1:30" hidden="1" x14ac:dyDescent="0.2">
      <c r="A213" s="17" t="s">
        <v>248</v>
      </c>
      <c r="B213" s="18">
        <v>0</v>
      </c>
      <c r="C213" s="18">
        <v>0</v>
      </c>
      <c r="D213" s="18">
        <v>0</v>
      </c>
      <c r="E213" s="18">
        <v>0</v>
      </c>
      <c r="F213" s="18">
        <v>0</v>
      </c>
      <c r="G213" s="18">
        <v>0</v>
      </c>
      <c r="H213" s="18">
        <v>0</v>
      </c>
      <c r="I213" s="18">
        <v>0</v>
      </c>
      <c r="J213" s="18">
        <v>0</v>
      </c>
      <c r="K213" s="18">
        <v>0</v>
      </c>
      <c r="L213" s="18">
        <v>0</v>
      </c>
      <c r="M213" s="18">
        <v>0</v>
      </c>
      <c r="N213" s="18">
        <v>0</v>
      </c>
      <c r="O213" s="18">
        <v>0</v>
      </c>
      <c r="P213" s="18">
        <v>0</v>
      </c>
      <c r="Q213" s="18">
        <v>0</v>
      </c>
      <c r="R213" s="18">
        <v>0</v>
      </c>
      <c r="S213" s="18">
        <v>0</v>
      </c>
      <c r="T213" s="18">
        <v>0</v>
      </c>
      <c r="U213" s="18">
        <v>0</v>
      </c>
      <c r="V213" s="18">
        <v>0</v>
      </c>
      <c r="W213" s="18">
        <v>0</v>
      </c>
      <c r="X213" s="18">
        <v>0</v>
      </c>
      <c r="Y213" s="18">
        <v>0</v>
      </c>
      <c r="Z213" s="18">
        <v>0</v>
      </c>
      <c r="AA213" s="18">
        <v>0</v>
      </c>
      <c r="AB213" s="18">
        <v>0</v>
      </c>
      <c r="AC213" s="18">
        <v>0</v>
      </c>
      <c r="AD213" s="18">
        <v>0</v>
      </c>
    </row>
    <row r="214" spans="1:30" hidden="1" x14ac:dyDescent="0.2">
      <c r="A214" s="17" t="s">
        <v>249</v>
      </c>
      <c r="B214" s="18">
        <v>0</v>
      </c>
      <c r="C214" s="18">
        <v>0</v>
      </c>
      <c r="D214" s="18">
        <v>0</v>
      </c>
      <c r="E214" s="18">
        <v>0</v>
      </c>
      <c r="F214" s="18">
        <v>0</v>
      </c>
      <c r="G214" s="18">
        <v>0</v>
      </c>
      <c r="H214" s="18">
        <v>0</v>
      </c>
      <c r="I214" s="18">
        <v>0</v>
      </c>
      <c r="J214" s="18">
        <v>0</v>
      </c>
      <c r="K214" s="18">
        <v>0</v>
      </c>
      <c r="L214" s="18">
        <v>0</v>
      </c>
      <c r="M214" s="18">
        <v>0</v>
      </c>
      <c r="N214" s="18">
        <v>0</v>
      </c>
      <c r="O214" s="18">
        <v>0</v>
      </c>
      <c r="P214" s="18">
        <v>0</v>
      </c>
      <c r="Q214" s="18">
        <v>0</v>
      </c>
      <c r="R214" s="18">
        <v>0</v>
      </c>
      <c r="S214" s="18">
        <v>0</v>
      </c>
      <c r="T214" s="18">
        <v>0</v>
      </c>
      <c r="U214" s="18">
        <v>0</v>
      </c>
      <c r="V214" s="18">
        <v>0</v>
      </c>
      <c r="W214" s="18">
        <v>0</v>
      </c>
      <c r="X214" s="18">
        <v>0</v>
      </c>
      <c r="Y214" s="18">
        <v>0</v>
      </c>
      <c r="Z214" s="18">
        <v>0</v>
      </c>
      <c r="AA214" s="18">
        <v>0</v>
      </c>
      <c r="AB214" s="18">
        <v>0</v>
      </c>
      <c r="AC214" s="18">
        <v>0</v>
      </c>
      <c r="AD214" s="18">
        <v>0</v>
      </c>
    </row>
    <row r="215" spans="1:30" hidden="1" x14ac:dyDescent="0.2">
      <c r="A215" s="17" t="s">
        <v>251</v>
      </c>
      <c r="B215" s="18">
        <v>0</v>
      </c>
      <c r="C215" s="18">
        <v>0</v>
      </c>
      <c r="D215" s="18">
        <v>0</v>
      </c>
      <c r="E215" s="18">
        <v>0</v>
      </c>
      <c r="F215" s="18">
        <v>0</v>
      </c>
      <c r="G215" s="18">
        <v>0</v>
      </c>
      <c r="H215" s="18">
        <v>0</v>
      </c>
      <c r="I215" s="18">
        <v>0</v>
      </c>
      <c r="J215" s="18">
        <v>0</v>
      </c>
      <c r="K215" s="18">
        <v>0</v>
      </c>
      <c r="L215" s="18">
        <v>0</v>
      </c>
      <c r="M215" s="18">
        <v>0</v>
      </c>
      <c r="N215" s="18">
        <v>0</v>
      </c>
      <c r="O215" s="18">
        <v>0</v>
      </c>
      <c r="P215" s="18">
        <v>0</v>
      </c>
      <c r="Q215" s="18">
        <v>0</v>
      </c>
      <c r="R215" s="18">
        <v>0</v>
      </c>
      <c r="S215" s="18">
        <v>0</v>
      </c>
      <c r="T215" s="18">
        <v>0</v>
      </c>
      <c r="U215" s="18">
        <v>0</v>
      </c>
      <c r="V215" s="18">
        <v>0</v>
      </c>
      <c r="W215" s="18">
        <v>0</v>
      </c>
      <c r="X215" s="18">
        <v>0</v>
      </c>
      <c r="Y215" s="18">
        <v>0</v>
      </c>
      <c r="Z215" s="18">
        <v>0</v>
      </c>
      <c r="AA215" s="18">
        <v>0</v>
      </c>
      <c r="AB215" s="18">
        <v>0</v>
      </c>
      <c r="AC215" s="18">
        <v>0</v>
      </c>
      <c r="AD215" s="18">
        <v>0</v>
      </c>
    </row>
    <row r="216" spans="1:30" hidden="1" x14ac:dyDescent="0.2">
      <c r="A216" s="17" t="s">
        <v>253</v>
      </c>
      <c r="B216" s="18">
        <v>0</v>
      </c>
      <c r="C216" s="18">
        <v>0</v>
      </c>
      <c r="D216" s="18">
        <v>0</v>
      </c>
      <c r="E216" s="18">
        <v>0</v>
      </c>
      <c r="F216" s="18">
        <v>0</v>
      </c>
      <c r="G216" s="18">
        <v>0</v>
      </c>
      <c r="H216" s="18">
        <v>0</v>
      </c>
      <c r="I216" s="18">
        <v>0</v>
      </c>
      <c r="J216" s="18">
        <v>0</v>
      </c>
      <c r="K216" s="18">
        <v>0</v>
      </c>
      <c r="L216" s="18">
        <v>0</v>
      </c>
      <c r="M216" s="18">
        <v>0</v>
      </c>
      <c r="N216" s="18">
        <v>1.123</v>
      </c>
      <c r="O216" s="18">
        <v>0</v>
      </c>
      <c r="P216" s="18">
        <v>0</v>
      </c>
      <c r="Q216" s="18">
        <v>0</v>
      </c>
      <c r="R216" s="18">
        <v>0</v>
      </c>
      <c r="S216" s="18">
        <v>0</v>
      </c>
      <c r="T216" s="18">
        <v>0</v>
      </c>
      <c r="U216" s="18">
        <v>0</v>
      </c>
      <c r="V216" s="18">
        <v>0</v>
      </c>
      <c r="W216" s="18">
        <v>0</v>
      </c>
      <c r="X216" s="18">
        <v>0</v>
      </c>
      <c r="Y216" s="18">
        <v>0</v>
      </c>
      <c r="Z216" s="18">
        <v>0</v>
      </c>
      <c r="AA216" s="18">
        <v>0</v>
      </c>
      <c r="AB216" s="18">
        <v>0</v>
      </c>
      <c r="AC216" s="18">
        <v>0</v>
      </c>
      <c r="AD216" s="18">
        <v>0</v>
      </c>
    </row>
    <row r="217" spans="1:30" hidden="1" x14ac:dyDescent="0.2">
      <c r="A217" s="17" t="s">
        <v>254</v>
      </c>
      <c r="B217" s="18">
        <v>0</v>
      </c>
      <c r="C217" s="18">
        <v>0</v>
      </c>
      <c r="D217" s="18">
        <v>0</v>
      </c>
      <c r="E217" s="18">
        <v>0</v>
      </c>
      <c r="F217" s="18">
        <v>0</v>
      </c>
      <c r="G217" s="18">
        <v>0</v>
      </c>
      <c r="H217" s="18">
        <v>0</v>
      </c>
      <c r="I217" s="18">
        <v>0</v>
      </c>
      <c r="J217" s="18">
        <v>0</v>
      </c>
      <c r="K217" s="18">
        <v>0</v>
      </c>
      <c r="L217" s="18">
        <v>0</v>
      </c>
      <c r="M217" s="18">
        <v>0</v>
      </c>
      <c r="N217" s="18">
        <v>0</v>
      </c>
      <c r="O217" s="18">
        <v>0</v>
      </c>
      <c r="P217" s="18">
        <v>0</v>
      </c>
      <c r="Q217" s="18">
        <v>0</v>
      </c>
      <c r="R217" s="18">
        <v>0</v>
      </c>
      <c r="S217" s="18">
        <v>0</v>
      </c>
      <c r="T217" s="18">
        <v>0</v>
      </c>
      <c r="U217" s="18">
        <v>0</v>
      </c>
      <c r="V217" s="18">
        <v>0</v>
      </c>
      <c r="W217" s="18">
        <v>0</v>
      </c>
      <c r="X217" s="18">
        <v>0</v>
      </c>
      <c r="Y217" s="18">
        <v>0</v>
      </c>
      <c r="Z217" s="18">
        <v>0</v>
      </c>
      <c r="AA217" s="18">
        <v>0</v>
      </c>
      <c r="AB217" s="18">
        <v>0</v>
      </c>
      <c r="AC217" s="18">
        <v>0</v>
      </c>
      <c r="AD217" s="18">
        <v>0</v>
      </c>
    </row>
    <row r="218" spans="1:30" hidden="1" x14ac:dyDescent="0.2">
      <c r="A218" s="17" t="s">
        <v>258</v>
      </c>
      <c r="B218" s="18">
        <v>0</v>
      </c>
      <c r="C218" s="18">
        <v>0</v>
      </c>
      <c r="D218" s="18">
        <v>0</v>
      </c>
      <c r="E218" s="18">
        <v>0</v>
      </c>
      <c r="F218" s="18">
        <v>0</v>
      </c>
      <c r="G218" s="18">
        <v>0</v>
      </c>
      <c r="H218" s="18">
        <v>0</v>
      </c>
      <c r="I218" s="18">
        <v>0</v>
      </c>
      <c r="J218" s="18">
        <v>0</v>
      </c>
      <c r="K218" s="18">
        <v>0</v>
      </c>
      <c r="L218" s="18">
        <v>0</v>
      </c>
      <c r="M218" s="18">
        <v>0</v>
      </c>
      <c r="N218" s="18">
        <v>0</v>
      </c>
      <c r="O218" s="18">
        <v>0</v>
      </c>
      <c r="P218" s="18">
        <v>0</v>
      </c>
      <c r="Q218" s="18">
        <v>0</v>
      </c>
      <c r="R218" s="18">
        <v>0</v>
      </c>
      <c r="S218" s="18">
        <v>0</v>
      </c>
      <c r="T218" s="18">
        <v>0</v>
      </c>
      <c r="U218" s="18">
        <v>0</v>
      </c>
      <c r="V218" s="18">
        <v>0</v>
      </c>
      <c r="W218" s="18">
        <v>0</v>
      </c>
      <c r="X218" s="18">
        <v>0</v>
      </c>
      <c r="Y218" s="18">
        <v>0</v>
      </c>
      <c r="Z218" s="18">
        <v>0</v>
      </c>
      <c r="AA218" s="18">
        <v>0</v>
      </c>
      <c r="AB218" s="18">
        <v>0</v>
      </c>
      <c r="AC218" s="18">
        <v>0</v>
      </c>
      <c r="AD218" s="18">
        <v>0</v>
      </c>
    </row>
    <row r="219" spans="1:30" hidden="1" x14ac:dyDescent="0.2">
      <c r="A219" s="17" t="s">
        <v>259</v>
      </c>
      <c r="B219" s="18">
        <v>0</v>
      </c>
      <c r="C219" s="18">
        <v>0</v>
      </c>
      <c r="D219" s="18">
        <v>0</v>
      </c>
      <c r="E219" s="18">
        <v>0</v>
      </c>
      <c r="F219" s="18">
        <v>0</v>
      </c>
      <c r="G219" s="18">
        <v>0</v>
      </c>
      <c r="H219" s="18">
        <v>0</v>
      </c>
      <c r="I219" s="18">
        <v>0</v>
      </c>
      <c r="J219" s="18">
        <v>0</v>
      </c>
      <c r="K219" s="18">
        <v>0</v>
      </c>
      <c r="L219" s="18">
        <v>0</v>
      </c>
      <c r="M219" s="18">
        <v>0</v>
      </c>
      <c r="N219" s="18">
        <v>0</v>
      </c>
      <c r="O219" s="18">
        <v>0</v>
      </c>
      <c r="P219" s="18">
        <v>0</v>
      </c>
      <c r="Q219" s="18">
        <v>0</v>
      </c>
      <c r="R219" s="18">
        <v>0</v>
      </c>
      <c r="S219" s="18">
        <v>0</v>
      </c>
      <c r="T219" s="18">
        <v>0</v>
      </c>
      <c r="U219" s="18">
        <v>0</v>
      </c>
      <c r="V219" s="18">
        <v>0</v>
      </c>
      <c r="W219" s="18">
        <v>0</v>
      </c>
      <c r="X219" s="18">
        <v>0</v>
      </c>
      <c r="Y219" s="18">
        <v>0</v>
      </c>
      <c r="Z219" s="18">
        <v>0</v>
      </c>
      <c r="AA219" s="18">
        <v>0</v>
      </c>
      <c r="AB219" s="18">
        <v>0</v>
      </c>
      <c r="AC219" s="18">
        <v>0</v>
      </c>
      <c r="AD219" s="18">
        <v>0</v>
      </c>
    </row>
    <row r="220" spans="1:30" hidden="1" x14ac:dyDescent="0.2">
      <c r="A220" s="17" t="s">
        <v>262</v>
      </c>
      <c r="B220" s="18">
        <v>0</v>
      </c>
      <c r="C220" s="18">
        <v>0</v>
      </c>
      <c r="D220" s="18">
        <v>0</v>
      </c>
      <c r="E220" s="18">
        <v>0</v>
      </c>
      <c r="F220" s="18">
        <v>0</v>
      </c>
      <c r="G220" s="18">
        <v>0</v>
      </c>
      <c r="H220" s="18">
        <v>0</v>
      </c>
      <c r="I220" s="18">
        <v>0</v>
      </c>
      <c r="J220" s="18">
        <v>0</v>
      </c>
      <c r="K220" s="18">
        <v>0</v>
      </c>
      <c r="L220" s="18">
        <v>0</v>
      </c>
      <c r="M220" s="18">
        <v>0</v>
      </c>
      <c r="N220" s="18">
        <v>0</v>
      </c>
      <c r="O220" s="18">
        <v>0</v>
      </c>
      <c r="P220" s="18">
        <v>0</v>
      </c>
      <c r="Q220" s="18">
        <v>0</v>
      </c>
      <c r="R220" s="18">
        <v>0</v>
      </c>
      <c r="S220" s="18">
        <v>0</v>
      </c>
      <c r="T220" s="18">
        <v>0</v>
      </c>
      <c r="U220" s="18">
        <v>0</v>
      </c>
      <c r="V220" s="18">
        <v>0</v>
      </c>
      <c r="W220" s="18">
        <v>0</v>
      </c>
      <c r="X220" s="18">
        <v>0</v>
      </c>
      <c r="Y220" s="18">
        <v>0</v>
      </c>
      <c r="Z220" s="18">
        <v>0</v>
      </c>
      <c r="AA220" s="18">
        <v>0</v>
      </c>
      <c r="AB220" s="18">
        <v>0</v>
      </c>
      <c r="AC220" s="18">
        <v>0</v>
      </c>
      <c r="AD220" s="18">
        <v>0</v>
      </c>
    </row>
    <row r="221" spans="1:30" hidden="1" x14ac:dyDescent="0.2">
      <c r="A221" s="17" t="s">
        <v>263</v>
      </c>
      <c r="B221" s="18">
        <v>0</v>
      </c>
      <c r="C221" s="18">
        <v>0</v>
      </c>
      <c r="D221" s="18">
        <v>0</v>
      </c>
      <c r="E221" s="18">
        <v>0</v>
      </c>
      <c r="F221" s="18">
        <v>0</v>
      </c>
      <c r="G221" s="18">
        <v>0</v>
      </c>
      <c r="H221" s="18">
        <v>0</v>
      </c>
      <c r="I221" s="18">
        <v>0</v>
      </c>
      <c r="J221" s="18">
        <v>0</v>
      </c>
      <c r="K221" s="18">
        <v>0</v>
      </c>
      <c r="L221" s="18">
        <v>0</v>
      </c>
      <c r="M221" s="18">
        <v>0</v>
      </c>
      <c r="N221" s="18">
        <v>0</v>
      </c>
      <c r="O221" s="18">
        <v>0</v>
      </c>
      <c r="P221" s="18">
        <v>0</v>
      </c>
      <c r="Q221" s="18">
        <v>0</v>
      </c>
      <c r="R221" s="18">
        <v>0</v>
      </c>
      <c r="S221" s="18">
        <v>0</v>
      </c>
      <c r="T221" s="18">
        <v>0</v>
      </c>
      <c r="U221" s="18">
        <v>0</v>
      </c>
      <c r="V221" s="18">
        <v>0</v>
      </c>
      <c r="W221" s="18">
        <v>0</v>
      </c>
      <c r="X221" s="18">
        <v>0</v>
      </c>
      <c r="Y221" s="18">
        <v>0</v>
      </c>
      <c r="Z221" s="18">
        <v>0</v>
      </c>
      <c r="AA221" s="18">
        <v>0</v>
      </c>
      <c r="AB221" s="18">
        <v>0</v>
      </c>
      <c r="AC221" s="18">
        <v>0</v>
      </c>
      <c r="AD221" s="18">
        <v>0</v>
      </c>
    </row>
    <row r="222" spans="1:30" hidden="1" x14ac:dyDescent="0.2">
      <c r="A222" s="17" t="s">
        <v>264</v>
      </c>
      <c r="B222" s="18">
        <v>0</v>
      </c>
      <c r="C222" s="18">
        <v>0</v>
      </c>
      <c r="D222" s="18">
        <v>0</v>
      </c>
      <c r="E222" s="18">
        <v>0</v>
      </c>
      <c r="F222" s="18">
        <v>0</v>
      </c>
      <c r="G222" s="18">
        <v>0</v>
      </c>
      <c r="H222" s="18">
        <v>0</v>
      </c>
      <c r="I222" s="18">
        <v>0</v>
      </c>
      <c r="J222" s="18">
        <v>0</v>
      </c>
      <c r="K222" s="18">
        <v>0</v>
      </c>
      <c r="L222" s="18">
        <v>0</v>
      </c>
      <c r="M222" s="18">
        <v>0</v>
      </c>
      <c r="N222" s="18">
        <v>0</v>
      </c>
      <c r="O222" s="18">
        <v>0</v>
      </c>
      <c r="P222" s="18">
        <v>0</v>
      </c>
      <c r="Q222" s="18">
        <v>0</v>
      </c>
      <c r="R222" s="18">
        <v>0</v>
      </c>
      <c r="S222" s="18">
        <v>0</v>
      </c>
      <c r="T222" s="18">
        <v>0</v>
      </c>
      <c r="U222" s="18">
        <v>0</v>
      </c>
      <c r="V222" s="18">
        <v>0</v>
      </c>
      <c r="W222" s="18">
        <v>0</v>
      </c>
      <c r="X222" s="18">
        <v>0</v>
      </c>
      <c r="Y222" s="18">
        <v>0</v>
      </c>
      <c r="Z222" s="18">
        <v>0</v>
      </c>
      <c r="AA222" s="18">
        <v>0</v>
      </c>
      <c r="AB222" s="18">
        <v>0</v>
      </c>
      <c r="AC222" s="18">
        <v>0</v>
      </c>
      <c r="AD222" s="18">
        <v>0</v>
      </c>
    </row>
    <row r="223" spans="1:30" hidden="1" x14ac:dyDescent="0.2">
      <c r="A223" s="17" t="s">
        <v>265</v>
      </c>
      <c r="B223" s="18">
        <v>0</v>
      </c>
      <c r="C223" s="18">
        <v>0</v>
      </c>
      <c r="D223" s="18">
        <v>0</v>
      </c>
      <c r="E223" s="18">
        <v>0</v>
      </c>
      <c r="F223" s="18">
        <v>0</v>
      </c>
      <c r="G223" s="18">
        <v>0</v>
      </c>
      <c r="H223" s="18">
        <v>0</v>
      </c>
      <c r="I223" s="18">
        <v>0</v>
      </c>
      <c r="J223" s="18">
        <v>0</v>
      </c>
      <c r="K223" s="18">
        <v>0</v>
      </c>
      <c r="L223" s="18">
        <v>0</v>
      </c>
      <c r="M223" s="18">
        <v>0</v>
      </c>
      <c r="N223" s="18">
        <v>0</v>
      </c>
      <c r="O223" s="18">
        <v>0</v>
      </c>
      <c r="P223" s="18">
        <v>0</v>
      </c>
      <c r="Q223" s="18">
        <v>0</v>
      </c>
      <c r="R223" s="18">
        <v>0</v>
      </c>
      <c r="S223" s="18">
        <v>0</v>
      </c>
      <c r="T223" s="18">
        <v>0</v>
      </c>
      <c r="U223" s="18">
        <v>0</v>
      </c>
      <c r="V223" s="18">
        <v>0</v>
      </c>
      <c r="W223" s="18">
        <v>0</v>
      </c>
      <c r="X223" s="18">
        <v>0</v>
      </c>
      <c r="Y223" s="18">
        <v>0</v>
      </c>
      <c r="Z223" s="18">
        <v>0</v>
      </c>
      <c r="AA223" s="18">
        <v>0</v>
      </c>
      <c r="AB223" s="18">
        <v>0</v>
      </c>
      <c r="AC223" s="18">
        <v>0</v>
      </c>
      <c r="AD223" s="18">
        <v>0</v>
      </c>
    </row>
    <row r="224" spans="1:30" hidden="1" x14ac:dyDescent="0.2">
      <c r="A224" s="17" t="s">
        <v>266</v>
      </c>
      <c r="B224" s="18">
        <v>0</v>
      </c>
      <c r="C224" s="18">
        <v>0</v>
      </c>
      <c r="D224" s="18">
        <v>0</v>
      </c>
      <c r="E224" s="18">
        <v>0</v>
      </c>
      <c r="F224" s="18">
        <v>0</v>
      </c>
      <c r="G224" s="18">
        <v>0</v>
      </c>
      <c r="H224" s="18">
        <v>0</v>
      </c>
      <c r="I224" s="18">
        <v>0</v>
      </c>
      <c r="J224" s="18">
        <v>0</v>
      </c>
      <c r="K224" s="18">
        <v>0</v>
      </c>
      <c r="L224" s="18">
        <v>0</v>
      </c>
      <c r="M224" s="18">
        <v>0</v>
      </c>
      <c r="N224" s="18">
        <v>0</v>
      </c>
      <c r="O224" s="18">
        <v>0</v>
      </c>
      <c r="P224" s="18">
        <v>0</v>
      </c>
      <c r="Q224" s="18">
        <v>0</v>
      </c>
      <c r="R224" s="18">
        <v>0</v>
      </c>
      <c r="S224" s="18">
        <v>0</v>
      </c>
      <c r="T224" s="18">
        <v>0</v>
      </c>
      <c r="U224" s="18">
        <v>0</v>
      </c>
      <c r="V224" s="18">
        <v>0</v>
      </c>
      <c r="W224" s="18">
        <v>0</v>
      </c>
      <c r="X224" s="18">
        <v>0</v>
      </c>
      <c r="Y224" s="18">
        <v>0</v>
      </c>
      <c r="Z224" s="18">
        <v>0</v>
      </c>
      <c r="AA224" s="18">
        <v>0</v>
      </c>
      <c r="AB224" s="18">
        <v>0</v>
      </c>
      <c r="AC224" s="18">
        <v>0</v>
      </c>
      <c r="AD224" s="18">
        <v>0</v>
      </c>
    </row>
    <row r="225" spans="1:30" hidden="1" x14ac:dyDescent="0.2">
      <c r="A225" s="17" t="s">
        <v>267</v>
      </c>
      <c r="B225" s="18">
        <v>0</v>
      </c>
      <c r="C225" s="18">
        <v>0</v>
      </c>
      <c r="D225" s="18">
        <v>0</v>
      </c>
      <c r="E225" s="18">
        <v>0</v>
      </c>
      <c r="F225" s="18">
        <v>0</v>
      </c>
      <c r="G225" s="18">
        <v>0</v>
      </c>
      <c r="H225" s="18">
        <v>0</v>
      </c>
      <c r="I225" s="18">
        <v>0</v>
      </c>
      <c r="J225" s="18">
        <v>0</v>
      </c>
      <c r="K225" s="18">
        <v>0</v>
      </c>
      <c r="L225" s="18">
        <v>0</v>
      </c>
      <c r="M225" s="18">
        <v>0</v>
      </c>
      <c r="N225" s="18">
        <v>0</v>
      </c>
      <c r="O225" s="18">
        <v>0</v>
      </c>
      <c r="P225" s="18">
        <v>0</v>
      </c>
      <c r="Q225" s="18">
        <v>0</v>
      </c>
      <c r="R225" s="18">
        <v>0</v>
      </c>
      <c r="S225" s="18">
        <v>0</v>
      </c>
      <c r="T225" s="18">
        <v>0</v>
      </c>
      <c r="U225" s="18">
        <v>0</v>
      </c>
      <c r="V225" s="18">
        <v>0</v>
      </c>
      <c r="W225" s="18">
        <v>0</v>
      </c>
      <c r="X225" s="18">
        <v>0</v>
      </c>
      <c r="Y225" s="18">
        <v>0</v>
      </c>
      <c r="Z225" s="18">
        <v>0</v>
      </c>
      <c r="AA225" s="18">
        <v>0</v>
      </c>
      <c r="AB225" s="18">
        <v>0</v>
      </c>
      <c r="AC225" s="18">
        <v>0</v>
      </c>
      <c r="AD225" s="18">
        <v>0</v>
      </c>
    </row>
    <row r="226" spans="1:30" hidden="1" x14ac:dyDescent="0.2">
      <c r="A226" s="17" t="s">
        <v>268</v>
      </c>
      <c r="B226" s="18">
        <v>0</v>
      </c>
      <c r="C226" s="18">
        <v>0</v>
      </c>
      <c r="D226" s="18">
        <v>0</v>
      </c>
      <c r="E226" s="18">
        <v>0</v>
      </c>
      <c r="F226" s="18">
        <v>0</v>
      </c>
      <c r="G226" s="18">
        <v>0</v>
      </c>
      <c r="H226" s="18">
        <v>0</v>
      </c>
      <c r="I226" s="18">
        <v>0</v>
      </c>
      <c r="J226" s="18">
        <v>0</v>
      </c>
      <c r="K226" s="18">
        <v>0</v>
      </c>
      <c r="L226" s="18">
        <v>0</v>
      </c>
      <c r="M226" s="18">
        <v>0</v>
      </c>
      <c r="N226" s="18">
        <v>0</v>
      </c>
      <c r="O226" s="18">
        <v>0</v>
      </c>
      <c r="P226" s="18">
        <v>0</v>
      </c>
      <c r="Q226" s="18">
        <v>0</v>
      </c>
      <c r="R226" s="18">
        <v>0</v>
      </c>
      <c r="S226" s="18">
        <v>0</v>
      </c>
      <c r="T226" s="18">
        <v>0</v>
      </c>
      <c r="U226" s="18">
        <v>0</v>
      </c>
      <c r="V226" s="18">
        <v>0</v>
      </c>
      <c r="W226" s="18">
        <v>0</v>
      </c>
      <c r="X226" s="18">
        <v>0</v>
      </c>
      <c r="Y226" s="18">
        <v>0</v>
      </c>
      <c r="Z226" s="18">
        <v>0</v>
      </c>
      <c r="AA226" s="18">
        <v>0</v>
      </c>
      <c r="AB226" s="18">
        <v>0</v>
      </c>
      <c r="AC226" s="18">
        <v>0</v>
      </c>
      <c r="AD226" s="18">
        <v>0</v>
      </c>
    </row>
    <row r="227" spans="1:30" hidden="1" x14ac:dyDescent="0.2">
      <c r="A227" s="17" t="s">
        <v>269</v>
      </c>
      <c r="B227" s="18">
        <v>0</v>
      </c>
      <c r="C227" s="18">
        <v>0</v>
      </c>
      <c r="D227" s="18">
        <v>0</v>
      </c>
      <c r="E227" s="18">
        <v>0</v>
      </c>
      <c r="F227" s="18">
        <v>0</v>
      </c>
      <c r="G227" s="18">
        <v>0</v>
      </c>
      <c r="H227" s="18">
        <v>0</v>
      </c>
      <c r="I227" s="18">
        <v>0</v>
      </c>
      <c r="J227" s="18">
        <v>0</v>
      </c>
      <c r="K227" s="18">
        <v>0</v>
      </c>
      <c r="L227" s="18">
        <v>0</v>
      </c>
      <c r="M227" s="18">
        <v>0</v>
      </c>
      <c r="N227" s="18">
        <v>0</v>
      </c>
      <c r="O227" s="18">
        <v>0</v>
      </c>
      <c r="P227" s="18">
        <v>0</v>
      </c>
      <c r="Q227" s="18">
        <v>0</v>
      </c>
      <c r="R227" s="18">
        <v>0</v>
      </c>
      <c r="S227" s="18">
        <v>0</v>
      </c>
      <c r="T227" s="18">
        <v>0</v>
      </c>
      <c r="U227" s="18">
        <v>0</v>
      </c>
      <c r="V227" s="18">
        <v>0</v>
      </c>
      <c r="W227" s="18">
        <v>0</v>
      </c>
      <c r="X227" s="18">
        <v>0</v>
      </c>
      <c r="Y227" s="18">
        <v>0</v>
      </c>
      <c r="Z227" s="18">
        <v>0</v>
      </c>
      <c r="AA227" s="18">
        <v>0</v>
      </c>
      <c r="AB227" s="18">
        <v>0</v>
      </c>
      <c r="AC227" s="18">
        <v>0</v>
      </c>
      <c r="AD227" s="18">
        <v>0</v>
      </c>
    </row>
    <row r="228" spans="1:30" hidden="1" x14ac:dyDescent="0.2">
      <c r="A228" s="17" t="s">
        <v>270</v>
      </c>
      <c r="B228" s="18">
        <v>0</v>
      </c>
      <c r="C228" s="18">
        <v>0</v>
      </c>
      <c r="D228" s="18">
        <v>0</v>
      </c>
      <c r="E228" s="18">
        <v>0</v>
      </c>
      <c r="F228" s="18">
        <v>0</v>
      </c>
      <c r="G228" s="18">
        <v>0</v>
      </c>
      <c r="H228" s="18">
        <v>0</v>
      </c>
      <c r="I228" s="18">
        <v>0</v>
      </c>
      <c r="J228" s="18">
        <v>0</v>
      </c>
      <c r="K228" s="18">
        <v>0</v>
      </c>
      <c r="L228" s="18">
        <v>0</v>
      </c>
      <c r="M228" s="18">
        <v>0</v>
      </c>
      <c r="N228" s="18">
        <v>0</v>
      </c>
      <c r="O228" s="18">
        <v>0</v>
      </c>
      <c r="P228" s="18">
        <v>0</v>
      </c>
      <c r="Q228" s="18">
        <v>0</v>
      </c>
      <c r="R228" s="18">
        <v>0</v>
      </c>
      <c r="S228" s="18">
        <v>0</v>
      </c>
      <c r="T228" s="18">
        <v>0</v>
      </c>
      <c r="U228" s="18">
        <v>0</v>
      </c>
      <c r="V228" s="18">
        <v>0</v>
      </c>
      <c r="W228" s="18">
        <v>0</v>
      </c>
      <c r="X228" s="18">
        <v>0</v>
      </c>
      <c r="Y228" s="18">
        <v>0</v>
      </c>
      <c r="Z228" s="18">
        <v>0</v>
      </c>
      <c r="AA228" s="18">
        <v>0</v>
      </c>
      <c r="AB228" s="18">
        <v>0</v>
      </c>
      <c r="AC228" s="18">
        <v>0</v>
      </c>
      <c r="AD228" s="18">
        <v>0</v>
      </c>
    </row>
    <row r="229" spans="1:30" hidden="1" x14ac:dyDescent="0.2">
      <c r="A229" s="17" t="s">
        <v>271</v>
      </c>
      <c r="B229" s="18">
        <v>0</v>
      </c>
      <c r="C229" s="18">
        <v>0</v>
      </c>
      <c r="D229" s="18">
        <v>0</v>
      </c>
      <c r="E229" s="18">
        <v>0</v>
      </c>
      <c r="F229" s="18">
        <v>0</v>
      </c>
      <c r="G229" s="18">
        <v>0</v>
      </c>
      <c r="H229" s="18">
        <v>0</v>
      </c>
      <c r="I229" s="18">
        <v>0</v>
      </c>
      <c r="J229" s="18">
        <v>0</v>
      </c>
      <c r="K229" s="18">
        <v>0</v>
      </c>
      <c r="L229" s="18">
        <v>0</v>
      </c>
      <c r="M229" s="18">
        <v>0</v>
      </c>
      <c r="N229" s="18">
        <v>0</v>
      </c>
      <c r="O229" s="18">
        <v>0</v>
      </c>
      <c r="P229" s="18">
        <v>0</v>
      </c>
      <c r="Q229" s="18">
        <v>0</v>
      </c>
      <c r="R229" s="18">
        <v>0</v>
      </c>
      <c r="S229" s="18">
        <v>0</v>
      </c>
      <c r="T229" s="18">
        <v>0</v>
      </c>
      <c r="U229" s="18">
        <v>0</v>
      </c>
      <c r="V229" s="18">
        <v>0</v>
      </c>
      <c r="W229" s="18">
        <v>0</v>
      </c>
      <c r="X229" s="18">
        <v>0</v>
      </c>
      <c r="Y229" s="18">
        <v>0</v>
      </c>
      <c r="Z229" s="18">
        <v>0</v>
      </c>
      <c r="AA229" s="18">
        <v>0</v>
      </c>
      <c r="AB229" s="18">
        <v>0</v>
      </c>
      <c r="AC229" s="18">
        <v>0</v>
      </c>
      <c r="AD229" s="18">
        <v>0</v>
      </c>
    </row>
    <row r="230" spans="1:30" hidden="1" x14ac:dyDescent="0.2">
      <c r="A230" s="17" t="s">
        <v>272</v>
      </c>
      <c r="B230" s="18">
        <v>0</v>
      </c>
      <c r="C230" s="18">
        <v>0</v>
      </c>
      <c r="D230" s="18">
        <v>0</v>
      </c>
      <c r="E230" s="18">
        <v>0</v>
      </c>
      <c r="F230" s="18">
        <v>0</v>
      </c>
      <c r="G230" s="18">
        <v>0</v>
      </c>
      <c r="H230" s="18">
        <v>0</v>
      </c>
      <c r="I230" s="18">
        <v>0</v>
      </c>
      <c r="J230" s="18">
        <v>0</v>
      </c>
      <c r="K230" s="18">
        <v>0</v>
      </c>
      <c r="L230" s="18">
        <v>0</v>
      </c>
      <c r="M230" s="18">
        <v>0</v>
      </c>
      <c r="N230" s="18">
        <v>0</v>
      </c>
      <c r="O230" s="18">
        <v>0</v>
      </c>
      <c r="P230" s="18">
        <v>0</v>
      </c>
      <c r="Q230" s="18">
        <v>0</v>
      </c>
      <c r="R230" s="18">
        <v>0</v>
      </c>
      <c r="S230" s="18">
        <v>0</v>
      </c>
      <c r="T230" s="18">
        <v>0</v>
      </c>
      <c r="U230" s="18">
        <v>0</v>
      </c>
      <c r="V230" s="18">
        <v>0</v>
      </c>
      <c r="W230" s="18">
        <v>0</v>
      </c>
      <c r="X230" s="18">
        <v>0</v>
      </c>
      <c r="Y230" s="18">
        <v>0</v>
      </c>
      <c r="Z230" s="18">
        <v>0</v>
      </c>
      <c r="AA230" s="18">
        <v>0</v>
      </c>
      <c r="AB230" s="18">
        <v>0</v>
      </c>
      <c r="AC230" s="18">
        <v>0</v>
      </c>
      <c r="AD230" s="18">
        <v>0</v>
      </c>
    </row>
    <row r="231" spans="1:30" hidden="1" x14ac:dyDescent="0.2">
      <c r="A231" s="17" t="s">
        <v>273</v>
      </c>
      <c r="B231" s="18">
        <v>0</v>
      </c>
      <c r="C231" s="18">
        <v>0</v>
      </c>
      <c r="D231" s="18">
        <v>0</v>
      </c>
      <c r="E231" s="18">
        <v>0</v>
      </c>
      <c r="F231" s="18">
        <v>0</v>
      </c>
      <c r="G231" s="18">
        <v>0</v>
      </c>
      <c r="H231" s="18">
        <v>0</v>
      </c>
      <c r="I231" s="18">
        <v>0</v>
      </c>
      <c r="J231" s="18">
        <v>0</v>
      </c>
      <c r="K231" s="18">
        <v>0</v>
      </c>
      <c r="L231" s="18">
        <v>0</v>
      </c>
      <c r="M231" s="18">
        <v>0</v>
      </c>
      <c r="N231" s="18">
        <v>0</v>
      </c>
      <c r="O231" s="18">
        <v>0</v>
      </c>
      <c r="P231" s="18">
        <v>0</v>
      </c>
      <c r="Q231" s="18">
        <v>0</v>
      </c>
      <c r="R231" s="18">
        <v>0</v>
      </c>
      <c r="S231" s="18">
        <v>0</v>
      </c>
      <c r="T231" s="18">
        <v>0</v>
      </c>
      <c r="U231" s="18">
        <v>0</v>
      </c>
      <c r="V231" s="18">
        <v>0</v>
      </c>
      <c r="W231" s="18">
        <v>0</v>
      </c>
      <c r="X231" s="18">
        <v>0</v>
      </c>
      <c r="Y231" s="18">
        <v>0</v>
      </c>
      <c r="Z231" s="18">
        <v>0</v>
      </c>
      <c r="AA231" s="18">
        <v>0</v>
      </c>
      <c r="AB231" s="18">
        <v>0</v>
      </c>
      <c r="AC231" s="18">
        <v>0</v>
      </c>
      <c r="AD231" s="18">
        <v>0</v>
      </c>
    </row>
    <row r="232" spans="1:30" hidden="1" x14ac:dyDescent="0.2">
      <c r="A232" s="17" t="s">
        <v>313</v>
      </c>
      <c r="B232" s="18">
        <v>0</v>
      </c>
      <c r="C232" s="18">
        <v>0</v>
      </c>
      <c r="D232" s="18">
        <v>0</v>
      </c>
      <c r="E232" s="18">
        <v>0</v>
      </c>
      <c r="F232" s="18">
        <v>0</v>
      </c>
      <c r="G232" s="18">
        <v>0</v>
      </c>
      <c r="H232" s="18">
        <v>0</v>
      </c>
      <c r="I232" s="18">
        <v>0</v>
      </c>
      <c r="J232" s="18">
        <v>0</v>
      </c>
      <c r="K232" s="18">
        <v>0</v>
      </c>
      <c r="L232" s="18">
        <v>0</v>
      </c>
      <c r="M232" s="18">
        <v>0</v>
      </c>
      <c r="N232" s="18">
        <v>0</v>
      </c>
      <c r="O232" s="18">
        <v>0</v>
      </c>
      <c r="P232" s="18">
        <v>0</v>
      </c>
      <c r="Q232" s="18">
        <v>0</v>
      </c>
      <c r="R232" s="18">
        <v>0</v>
      </c>
      <c r="S232" s="18">
        <v>0</v>
      </c>
      <c r="T232" s="18">
        <v>0</v>
      </c>
      <c r="U232" s="18">
        <v>0</v>
      </c>
      <c r="V232" s="18">
        <v>0</v>
      </c>
      <c r="W232" s="18">
        <v>0</v>
      </c>
      <c r="X232" s="18">
        <v>0</v>
      </c>
      <c r="Y232" s="18">
        <v>0</v>
      </c>
      <c r="Z232" s="18">
        <v>0</v>
      </c>
      <c r="AA232" s="18">
        <v>0</v>
      </c>
      <c r="AB232" s="18">
        <v>0</v>
      </c>
      <c r="AC232" s="18">
        <v>0</v>
      </c>
      <c r="AD232" s="18">
        <v>0</v>
      </c>
    </row>
    <row r="233" spans="1:30" hidden="1" x14ac:dyDescent="0.2">
      <c r="A233" s="17" t="s">
        <v>275</v>
      </c>
      <c r="B233" s="18">
        <v>0</v>
      </c>
      <c r="C233" s="18">
        <v>0</v>
      </c>
      <c r="D233" s="18">
        <v>0</v>
      </c>
      <c r="E233" s="18">
        <v>0</v>
      </c>
      <c r="F233" s="18">
        <v>0</v>
      </c>
      <c r="G233" s="18">
        <v>0</v>
      </c>
      <c r="H233" s="18">
        <v>0</v>
      </c>
      <c r="I233" s="18">
        <v>0</v>
      </c>
      <c r="J233" s="18">
        <v>0</v>
      </c>
      <c r="K233" s="18">
        <v>0</v>
      </c>
      <c r="L233" s="18">
        <v>0</v>
      </c>
      <c r="M233" s="18">
        <v>0</v>
      </c>
      <c r="N233" s="18">
        <v>0</v>
      </c>
      <c r="O233" s="18">
        <v>0</v>
      </c>
      <c r="P233" s="18">
        <v>0</v>
      </c>
      <c r="Q233" s="18">
        <v>0</v>
      </c>
      <c r="R233" s="18">
        <v>0</v>
      </c>
      <c r="S233" s="18">
        <v>0</v>
      </c>
      <c r="T233" s="18">
        <v>0</v>
      </c>
      <c r="U233" s="18">
        <v>0</v>
      </c>
      <c r="V233" s="18">
        <v>0</v>
      </c>
      <c r="W233" s="18">
        <v>0</v>
      </c>
      <c r="X233" s="18">
        <v>0</v>
      </c>
      <c r="Y233" s="18">
        <v>0</v>
      </c>
      <c r="Z233" s="18">
        <v>0</v>
      </c>
      <c r="AA233" s="18">
        <v>0</v>
      </c>
      <c r="AB233" s="18">
        <v>0</v>
      </c>
      <c r="AC233" s="18">
        <v>0</v>
      </c>
      <c r="AD233" s="18">
        <v>0</v>
      </c>
    </row>
    <row r="234" spans="1:30" hidden="1" x14ac:dyDescent="0.2">
      <c r="A234" s="17" t="s">
        <v>276</v>
      </c>
      <c r="B234" s="18">
        <v>0</v>
      </c>
      <c r="C234" s="18">
        <v>0</v>
      </c>
      <c r="D234" s="18">
        <v>0</v>
      </c>
      <c r="E234" s="18">
        <v>0</v>
      </c>
      <c r="F234" s="18">
        <v>0</v>
      </c>
      <c r="G234" s="18">
        <v>0</v>
      </c>
      <c r="H234" s="18">
        <v>0</v>
      </c>
      <c r="I234" s="18">
        <v>0</v>
      </c>
      <c r="J234" s="18">
        <v>0</v>
      </c>
      <c r="K234" s="18">
        <v>0</v>
      </c>
      <c r="L234" s="18">
        <v>0</v>
      </c>
      <c r="M234" s="18">
        <v>0</v>
      </c>
      <c r="N234" s="18">
        <v>0</v>
      </c>
      <c r="O234" s="18">
        <v>0</v>
      </c>
      <c r="P234" s="18">
        <v>0</v>
      </c>
      <c r="Q234" s="18">
        <v>0</v>
      </c>
      <c r="R234" s="18">
        <v>0</v>
      </c>
      <c r="S234" s="18">
        <v>0</v>
      </c>
      <c r="T234" s="18">
        <v>0</v>
      </c>
      <c r="U234" s="18">
        <v>0</v>
      </c>
      <c r="V234" s="18">
        <v>0</v>
      </c>
      <c r="W234" s="18">
        <v>0</v>
      </c>
      <c r="X234" s="18">
        <v>0</v>
      </c>
      <c r="Y234" s="18">
        <v>0</v>
      </c>
      <c r="Z234" s="18">
        <v>0</v>
      </c>
      <c r="AA234" s="18">
        <v>0</v>
      </c>
      <c r="AB234" s="18">
        <v>0</v>
      </c>
      <c r="AC234" s="18">
        <v>0</v>
      </c>
      <c r="AD234" s="18">
        <v>0</v>
      </c>
    </row>
    <row r="235" spans="1:30" hidden="1" x14ac:dyDescent="0.2">
      <c r="A235" s="17" t="s">
        <v>277</v>
      </c>
      <c r="B235" s="18">
        <v>0</v>
      </c>
      <c r="C235" s="18">
        <v>0</v>
      </c>
      <c r="D235" s="18">
        <v>0</v>
      </c>
      <c r="E235" s="18">
        <v>0</v>
      </c>
      <c r="F235" s="18">
        <v>0</v>
      </c>
      <c r="G235" s="18">
        <v>0</v>
      </c>
      <c r="H235" s="18">
        <v>0</v>
      </c>
      <c r="I235" s="18">
        <v>0</v>
      </c>
      <c r="J235" s="18">
        <v>0</v>
      </c>
      <c r="K235" s="18">
        <v>0</v>
      </c>
      <c r="L235" s="18">
        <v>0</v>
      </c>
      <c r="M235" s="18">
        <v>0</v>
      </c>
      <c r="N235" s="18">
        <v>0</v>
      </c>
      <c r="O235" s="18">
        <v>0</v>
      </c>
      <c r="P235" s="18">
        <v>0</v>
      </c>
      <c r="Q235" s="18">
        <v>0</v>
      </c>
      <c r="R235" s="18">
        <v>0</v>
      </c>
      <c r="S235" s="18">
        <v>0</v>
      </c>
      <c r="T235" s="18">
        <v>0</v>
      </c>
      <c r="U235" s="18">
        <v>0</v>
      </c>
      <c r="V235" s="18">
        <v>0</v>
      </c>
      <c r="W235" s="18">
        <v>0</v>
      </c>
      <c r="X235" s="18">
        <v>0</v>
      </c>
      <c r="Y235" s="18">
        <v>0</v>
      </c>
      <c r="Z235" s="18">
        <v>0</v>
      </c>
      <c r="AA235" s="18">
        <v>0</v>
      </c>
      <c r="AB235" s="18">
        <v>0</v>
      </c>
      <c r="AC235" s="18">
        <v>0</v>
      </c>
      <c r="AD235" s="18">
        <v>0</v>
      </c>
    </row>
    <row r="236" spans="1:30" hidden="1" x14ac:dyDescent="0.2">
      <c r="A236" s="17" t="s">
        <v>278</v>
      </c>
      <c r="B236" s="18">
        <v>0</v>
      </c>
      <c r="C236" s="18">
        <v>0</v>
      </c>
      <c r="D236" s="18">
        <v>0</v>
      </c>
      <c r="E236" s="18">
        <v>0</v>
      </c>
      <c r="F236" s="18">
        <v>0</v>
      </c>
      <c r="G236" s="18">
        <v>0</v>
      </c>
      <c r="H236" s="18">
        <v>0</v>
      </c>
      <c r="I236" s="18">
        <v>0</v>
      </c>
      <c r="J236" s="18">
        <v>0</v>
      </c>
      <c r="K236" s="18">
        <v>0</v>
      </c>
      <c r="L236" s="18">
        <v>0</v>
      </c>
      <c r="M236" s="18">
        <v>0</v>
      </c>
      <c r="N236" s="18">
        <v>0</v>
      </c>
      <c r="O236" s="18">
        <v>0</v>
      </c>
      <c r="P236" s="18">
        <v>0</v>
      </c>
      <c r="Q236" s="18">
        <v>0</v>
      </c>
      <c r="R236" s="18">
        <v>0</v>
      </c>
      <c r="S236" s="18">
        <v>0</v>
      </c>
      <c r="T236" s="18">
        <v>0</v>
      </c>
      <c r="U236" s="18">
        <v>0</v>
      </c>
      <c r="V236" s="18">
        <v>0</v>
      </c>
      <c r="W236" s="18">
        <v>0</v>
      </c>
      <c r="X236" s="18">
        <v>0</v>
      </c>
      <c r="Y236" s="18">
        <v>0</v>
      </c>
      <c r="Z236" s="18">
        <v>0</v>
      </c>
      <c r="AA236" s="18">
        <v>0</v>
      </c>
      <c r="AB236" s="18">
        <v>0</v>
      </c>
      <c r="AC236" s="18">
        <v>0</v>
      </c>
      <c r="AD236" s="18">
        <v>0</v>
      </c>
    </row>
    <row r="237" spans="1:30" hidden="1" x14ac:dyDescent="0.2">
      <c r="A237" s="17" t="s">
        <v>279</v>
      </c>
      <c r="B237" s="18">
        <v>0</v>
      </c>
      <c r="C237" s="18">
        <v>0</v>
      </c>
      <c r="D237" s="18">
        <v>0</v>
      </c>
      <c r="E237" s="18">
        <v>0</v>
      </c>
      <c r="F237" s="18">
        <v>0</v>
      </c>
      <c r="G237" s="18">
        <v>0</v>
      </c>
      <c r="H237" s="18">
        <v>0</v>
      </c>
      <c r="I237" s="18">
        <v>0</v>
      </c>
      <c r="J237" s="18">
        <v>0</v>
      </c>
      <c r="K237" s="18">
        <v>0</v>
      </c>
      <c r="L237" s="18">
        <v>0</v>
      </c>
      <c r="M237" s="18">
        <v>0</v>
      </c>
      <c r="N237" s="18">
        <v>0</v>
      </c>
      <c r="O237" s="18">
        <v>0</v>
      </c>
      <c r="P237" s="18">
        <v>0</v>
      </c>
      <c r="Q237" s="18">
        <v>0</v>
      </c>
      <c r="R237" s="18">
        <v>0</v>
      </c>
      <c r="S237" s="18">
        <v>0</v>
      </c>
      <c r="T237" s="18">
        <v>0</v>
      </c>
      <c r="U237" s="18">
        <v>0</v>
      </c>
      <c r="V237" s="18">
        <v>0</v>
      </c>
      <c r="W237" s="18">
        <v>0</v>
      </c>
      <c r="X237" s="18">
        <v>0</v>
      </c>
      <c r="Y237" s="18">
        <v>0</v>
      </c>
      <c r="Z237" s="18">
        <v>0</v>
      </c>
      <c r="AA237" s="18">
        <v>0</v>
      </c>
      <c r="AB237" s="18">
        <v>0</v>
      </c>
      <c r="AC237" s="18">
        <v>0</v>
      </c>
      <c r="AD237" s="18">
        <v>0</v>
      </c>
    </row>
    <row r="238" spans="1:30" hidden="1" x14ac:dyDescent="0.2">
      <c r="A238" s="17" t="s">
        <v>280</v>
      </c>
      <c r="B238" s="18">
        <v>0</v>
      </c>
      <c r="C238" s="18">
        <v>0</v>
      </c>
      <c r="D238" s="18">
        <v>0</v>
      </c>
      <c r="E238" s="18">
        <v>0</v>
      </c>
      <c r="F238" s="18">
        <v>0</v>
      </c>
      <c r="G238" s="18">
        <v>0</v>
      </c>
      <c r="H238" s="18">
        <v>0</v>
      </c>
      <c r="I238" s="18">
        <v>0</v>
      </c>
      <c r="J238" s="18">
        <v>0</v>
      </c>
      <c r="K238" s="18">
        <v>0</v>
      </c>
      <c r="L238" s="18">
        <v>0</v>
      </c>
      <c r="M238" s="18">
        <v>0</v>
      </c>
      <c r="N238" s="18">
        <v>0</v>
      </c>
      <c r="O238" s="18">
        <v>0</v>
      </c>
      <c r="P238" s="18">
        <v>0</v>
      </c>
      <c r="Q238" s="18">
        <v>18</v>
      </c>
      <c r="R238" s="18">
        <v>18</v>
      </c>
      <c r="S238" s="18">
        <v>18</v>
      </c>
      <c r="T238" s="18">
        <v>0</v>
      </c>
      <c r="U238" s="18">
        <v>0</v>
      </c>
      <c r="V238" s="18">
        <v>0</v>
      </c>
      <c r="W238" s="18">
        <v>0</v>
      </c>
      <c r="X238" s="18">
        <v>0</v>
      </c>
      <c r="Y238" s="18">
        <v>0</v>
      </c>
      <c r="Z238" s="18">
        <v>0</v>
      </c>
      <c r="AA238" s="18">
        <v>0</v>
      </c>
      <c r="AB238" s="18">
        <v>0</v>
      </c>
      <c r="AC238" s="18">
        <v>0</v>
      </c>
      <c r="AD238" s="18">
        <v>0</v>
      </c>
    </row>
    <row r="239" spans="1:30" hidden="1" x14ac:dyDescent="0.2">
      <c r="A239" s="17" t="s">
        <v>281</v>
      </c>
      <c r="B239" s="18">
        <v>0</v>
      </c>
      <c r="C239" s="18">
        <v>0</v>
      </c>
      <c r="D239" s="18">
        <v>0</v>
      </c>
      <c r="E239" s="18">
        <v>0</v>
      </c>
      <c r="F239" s="18">
        <v>0</v>
      </c>
      <c r="G239" s="18">
        <v>0</v>
      </c>
      <c r="H239" s="18">
        <v>0</v>
      </c>
      <c r="I239" s="18">
        <v>0</v>
      </c>
      <c r="J239" s="18">
        <v>0</v>
      </c>
      <c r="K239" s="18">
        <v>0</v>
      </c>
      <c r="L239" s="18">
        <v>0</v>
      </c>
      <c r="M239" s="18">
        <v>0</v>
      </c>
      <c r="N239" s="18">
        <v>0</v>
      </c>
      <c r="O239" s="18">
        <v>0</v>
      </c>
      <c r="P239" s="18">
        <v>0</v>
      </c>
      <c r="Q239" s="18">
        <v>0</v>
      </c>
      <c r="R239" s="18">
        <v>0</v>
      </c>
      <c r="S239" s="18">
        <v>0</v>
      </c>
      <c r="T239" s="18">
        <v>0</v>
      </c>
      <c r="U239" s="18">
        <v>0</v>
      </c>
      <c r="V239" s="18">
        <v>0</v>
      </c>
      <c r="W239" s="18">
        <v>0</v>
      </c>
      <c r="X239" s="18">
        <v>0</v>
      </c>
      <c r="Y239" s="18">
        <v>0</v>
      </c>
      <c r="Z239" s="18">
        <v>0</v>
      </c>
      <c r="AA239" s="18">
        <v>0</v>
      </c>
      <c r="AB239" s="18">
        <v>0</v>
      </c>
      <c r="AC239" s="18">
        <v>0</v>
      </c>
      <c r="AD239" s="18">
        <v>0</v>
      </c>
    </row>
    <row r="240" spans="1:30" hidden="1" x14ac:dyDescent="0.2">
      <c r="A240" s="17" t="s">
        <v>282</v>
      </c>
      <c r="B240" s="18">
        <v>0</v>
      </c>
      <c r="C240" s="18">
        <v>0</v>
      </c>
      <c r="D240" s="18">
        <v>0</v>
      </c>
      <c r="E240" s="18">
        <v>0</v>
      </c>
      <c r="F240" s="18">
        <v>0</v>
      </c>
      <c r="G240" s="18">
        <v>0</v>
      </c>
      <c r="H240" s="18">
        <v>0</v>
      </c>
      <c r="I240" s="18">
        <v>0</v>
      </c>
      <c r="J240" s="18">
        <v>0</v>
      </c>
      <c r="K240" s="18">
        <v>0</v>
      </c>
      <c r="L240" s="18">
        <v>0</v>
      </c>
      <c r="M240" s="18">
        <v>0</v>
      </c>
      <c r="N240" s="18">
        <v>0</v>
      </c>
      <c r="O240" s="18">
        <v>0</v>
      </c>
      <c r="P240" s="18">
        <v>0</v>
      </c>
      <c r="Q240" s="18">
        <v>0</v>
      </c>
      <c r="R240" s="18">
        <v>0</v>
      </c>
      <c r="S240" s="18">
        <v>0</v>
      </c>
      <c r="T240" s="18">
        <v>0</v>
      </c>
      <c r="U240" s="18">
        <v>0</v>
      </c>
      <c r="V240" s="18">
        <v>0</v>
      </c>
      <c r="W240" s="18">
        <v>0</v>
      </c>
      <c r="X240" s="18">
        <v>0</v>
      </c>
      <c r="Y240" s="18">
        <v>0</v>
      </c>
      <c r="Z240" s="18">
        <v>0</v>
      </c>
      <c r="AA240" s="18">
        <v>0</v>
      </c>
      <c r="AB240" s="18">
        <v>0</v>
      </c>
      <c r="AC240" s="18">
        <v>0</v>
      </c>
      <c r="AD240" s="18">
        <v>0</v>
      </c>
    </row>
    <row r="241" spans="1:30" hidden="1" x14ac:dyDescent="0.2">
      <c r="A241" s="17" t="s">
        <v>283</v>
      </c>
      <c r="B241" s="18">
        <v>0</v>
      </c>
      <c r="C241" s="18">
        <v>0</v>
      </c>
      <c r="D241" s="18">
        <v>0</v>
      </c>
      <c r="E241" s="18">
        <v>0</v>
      </c>
      <c r="F241" s="18">
        <v>0</v>
      </c>
      <c r="G241" s="18">
        <v>0</v>
      </c>
      <c r="H241" s="18">
        <v>0</v>
      </c>
      <c r="I241" s="18">
        <v>0</v>
      </c>
      <c r="J241" s="18">
        <v>0</v>
      </c>
      <c r="K241" s="18">
        <v>0</v>
      </c>
      <c r="L241" s="18">
        <v>0</v>
      </c>
      <c r="M241" s="18">
        <v>0</v>
      </c>
      <c r="N241" s="18">
        <v>0</v>
      </c>
      <c r="O241" s="18">
        <v>0</v>
      </c>
      <c r="P241" s="18">
        <v>0</v>
      </c>
      <c r="Q241" s="18">
        <v>0</v>
      </c>
      <c r="R241" s="18">
        <v>0</v>
      </c>
      <c r="S241" s="18">
        <v>0</v>
      </c>
      <c r="T241" s="18">
        <v>0</v>
      </c>
      <c r="U241" s="18">
        <v>0</v>
      </c>
      <c r="V241" s="18">
        <v>0</v>
      </c>
      <c r="W241" s="18">
        <v>0</v>
      </c>
      <c r="X241" s="18">
        <v>0</v>
      </c>
      <c r="Y241" s="18">
        <v>0</v>
      </c>
      <c r="Z241" s="18">
        <v>0</v>
      </c>
      <c r="AA241" s="18">
        <v>0</v>
      </c>
      <c r="AB241" s="18">
        <v>0</v>
      </c>
      <c r="AC241" s="18">
        <v>0</v>
      </c>
      <c r="AD241" s="18">
        <v>0</v>
      </c>
    </row>
    <row r="242" spans="1:30" hidden="1" x14ac:dyDescent="0.2">
      <c r="A242" s="17" t="s">
        <v>285</v>
      </c>
      <c r="B242" s="18">
        <v>0</v>
      </c>
      <c r="C242" s="18">
        <v>0</v>
      </c>
      <c r="D242" s="18">
        <v>0</v>
      </c>
      <c r="E242" s="18">
        <v>0</v>
      </c>
      <c r="F242" s="18">
        <v>0</v>
      </c>
      <c r="G242" s="18">
        <v>0</v>
      </c>
      <c r="H242" s="18">
        <v>0</v>
      </c>
      <c r="I242" s="18">
        <v>0</v>
      </c>
      <c r="J242" s="18">
        <v>0</v>
      </c>
      <c r="K242" s="18">
        <v>0</v>
      </c>
      <c r="L242" s="18">
        <v>0</v>
      </c>
      <c r="M242" s="18">
        <v>0</v>
      </c>
      <c r="N242" s="18">
        <v>0</v>
      </c>
      <c r="O242" s="18">
        <v>0</v>
      </c>
      <c r="P242" s="18">
        <v>0</v>
      </c>
      <c r="Q242" s="18">
        <v>0</v>
      </c>
      <c r="R242" s="18">
        <v>0</v>
      </c>
      <c r="S242" s="18">
        <v>0</v>
      </c>
      <c r="T242" s="18">
        <v>0</v>
      </c>
      <c r="U242" s="18">
        <v>0</v>
      </c>
      <c r="V242" s="18">
        <v>0</v>
      </c>
      <c r="W242" s="18">
        <v>0</v>
      </c>
      <c r="X242" s="18">
        <v>0</v>
      </c>
      <c r="Y242" s="18">
        <v>0</v>
      </c>
      <c r="Z242" s="18">
        <v>0</v>
      </c>
      <c r="AA242" s="18">
        <v>0</v>
      </c>
      <c r="AB242" s="18">
        <v>0</v>
      </c>
      <c r="AC242" s="18">
        <v>0</v>
      </c>
      <c r="AD242" s="18">
        <v>0</v>
      </c>
    </row>
    <row r="243" spans="1:30" hidden="1" x14ac:dyDescent="0.2">
      <c r="A243" s="17" t="s">
        <v>286</v>
      </c>
      <c r="B243" s="18">
        <v>0</v>
      </c>
      <c r="C243" s="18">
        <v>0</v>
      </c>
      <c r="D243" s="18">
        <v>0</v>
      </c>
      <c r="E243" s="18">
        <v>0</v>
      </c>
      <c r="F243" s="18">
        <v>0</v>
      </c>
      <c r="G243" s="18">
        <v>0</v>
      </c>
      <c r="H243" s="18">
        <v>0</v>
      </c>
      <c r="I243" s="18">
        <v>0</v>
      </c>
      <c r="J243" s="18">
        <v>0</v>
      </c>
      <c r="K243" s="18">
        <v>0</v>
      </c>
      <c r="L243" s="18">
        <v>0</v>
      </c>
      <c r="M243" s="18">
        <v>0</v>
      </c>
      <c r="N243" s="18">
        <v>0</v>
      </c>
      <c r="O243" s="18">
        <v>0</v>
      </c>
      <c r="P243" s="18">
        <v>0</v>
      </c>
      <c r="Q243" s="18">
        <v>0</v>
      </c>
      <c r="R243" s="18">
        <v>0</v>
      </c>
      <c r="S243" s="18">
        <v>0</v>
      </c>
      <c r="T243" s="18">
        <v>0</v>
      </c>
      <c r="U243" s="18">
        <v>0</v>
      </c>
      <c r="V243" s="18">
        <v>0</v>
      </c>
      <c r="W243" s="18">
        <v>0</v>
      </c>
      <c r="X243" s="18">
        <v>0</v>
      </c>
      <c r="Y243" s="18">
        <v>0</v>
      </c>
      <c r="Z243" s="18">
        <v>0</v>
      </c>
      <c r="AA243" s="18">
        <v>0</v>
      </c>
      <c r="AB243" s="18">
        <v>0</v>
      </c>
      <c r="AC243" s="18">
        <v>0</v>
      </c>
      <c r="AD243" s="18">
        <v>0</v>
      </c>
    </row>
    <row r="244" spans="1:30" hidden="1" x14ac:dyDescent="0.2">
      <c r="A244" s="17" t="s">
        <v>287</v>
      </c>
      <c r="B244" s="18">
        <v>0</v>
      </c>
      <c r="C244" s="18">
        <v>0</v>
      </c>
      <c r="D244" s="18">
        <v>0</v>
      </c>
      <c r="E244" s="18">
        <v>0</v>
      </c>
      <c r="F244" s="18">
        <v>0</v>
      </c>
      <c r="G244" s="18">
        <v>0</v>
      </c>
      <c r="H244" s="18">
        <v>0</v>
      </c>
      <c r="I244" s="18">
        <v>0</v>
      </c>
      <c r="J244" s="18">
        <v>0</v>
      </c>
      <c r="K244" s="18">
        <v>0</v>
      </c>
      <c r="L244" s="18">
        <v>0</v>
      </c>
      <c r="M244" s="18">
        <v>0</v>
      </c>
      <c r="N244" s="18">
        <v>0</v>
      </c>
      <c r="O244" s="18">
        <v>0</v>
      </c>
      <c r="P244" s="18">
        <v>0</v>
      </c>
      <c r="Q244" s="18">
        <v>0</v>
      </c>
      <c r="R244" s="18">
        <v>0</v>
      </c>
      <c r="S244" s="18">
        <v>0</v>
      </c>
      <c r="T244" s="18">
        <v>0</v>
      </c>
      <c r="U244" s="18">
        <v>0</v>
      </c>
      <c r="V244" s="18">
        <v>0</v>
      </c>
      <c r="W244" s="18">
        <v>0</v>
      </c>
      <c r="X244" s="18">
        <v>0</v>
      </c>
      <c r="Y244" s="18">
        <v>0</v>
      </c>
      <c r="Z244" s="18">
        <v>0</v>
      </c>
      <c r="AA244" s="18">
        <v>0</v>
      </c>
      <c r="AB244" s="18">
        <v>0</v>
      </c>
      <c r="AC244" s="18">
        <v>0</v>
      </c>
      <c r="AD244" s="18">
        <v>0</v>
      </c>
    </row>
    <row r="245" spans="1:30" hidden="1" x14ac:dyDescent="0.2">
      <c r="A245" s="17" t="s">
        <v>288</v>
      </c>
      <c r="B245" s="18">
        <v>0</v>
      </c>
      <c r="C245" s="18">
        <v>0</v>
      </c>
      <c r="D245" s="18">
        <v>0</v>
      </c>
      <c r="E245" s="18">
        <v>0</v>
      </c>
      <c r="F245" s="18">
        <v>0</v>
      </c>
      <c r="G245" s="18">
        <v>0</v>
      </c>
      <c r="H245" s="18">
        <v>0</v>
      </c>
      <c r="I245" s="18">
        <v>0</v>
      </c>
      <c r="J245" s="18">
        <v>0</v>
      </c>
      <c r="K245" s="18">
        <v>0</v>
      </c>
      <c r="L245" s="18">
        <v>0</v>
      </c>
      <c r="M245" s="18">
        <v>0</v>
      </c>
      <c r="N245" s="18">
        <v>0</v>
      </c>
      <c r="O245" s="18">
        <v>0</v>
      </c>
      <c r="P245" s="18">
        <v>0</v>
      </c>
      <c r="Q245" s="18">
        <v>0</v>
      </c>
      <c r="R245" s="18">
        <v>0</v>
      </c>
      <c r="S245" s="18">
        <v>0</v>
      </c>
      <c r="T245" s="18">
        <v>0</v>
      </c>
      <c r="U245" s="18">
        <v>0</v>
      </c>
      <c r="V245" s="18">
        <v>0</v>
      </c>
      <c r="W245" s="18">
        <v>0</v>
      </c>
      <c r="X245" s="18">
        <v>0</v>
      </c>
      <c r="Y245" s="18">
        <v>0</v>
      </c>
      <c r="Z245" s="18">
        <v>0</v>
      </c>
      <c r="AA245" s="18">
        <v>0</v>
      </c>
      <c r="AB245" s="18">
        <v>0</v>
      </c>
      <c r="AC245" s="18">
        <v>0</v>
      </c>
      <c r="AD245" s="18">
        <v>0</v>
      </c>
    </row>
    <row r="246" spans="1:30" hidden="1" x14ac:dyDescent="0.2">
      <c r="A246" s="17" t="s">
        <v>289</v>
      </c>
      <c r="B246" s="18">
        <v>0</v>
      </c>
      <c r="C246" s="18">
        <v>0</v>
      </c>
      <c r="D246" s="18">
        <v>0</v>
      </c>
      <c r="E246" s="18">
        <v>0</v>
      </c>
      <c r="F246" s="18">
        <v>0</v>
      </c>
      <c r="G246" s="18">
        <v>0</v>
      </c>
      <c r="H246" s="18">
        <v>0</v>
      </c>
      <c r="I246" s="18">
        <v>0</v>
      </c>
      <c r="J246" s="18">
        <v>0</v>
      </c>
      <c r="K246" s="18">
        <v>0</v>
      </c>
      <c r="L246" s="18">
        <v>0</v>
      </c>
      <c r="M246" s="18">
        <v>0</v>
      </c>
      <c r="N246" s="18">
        <v>0</v>
      </c>
      <c r="O246" s="18">
        <v>0</v>
      </c>
      <c r="P246" s="18">
        <v>0</v>
      </c>
      <c r="Q246" s="18">
        <v>0</v>
      </c>
      <c r="R246" s="18">
        <v>0</v>
      </c>
      <c r="S246" s="18">
        <v>0</v>
      </c>
      <c r="T246" s="18">
        <v>0</v>
      </c>
      <c r="U246" s="18">
        <v>0</v>
      </c>
      <c r="V246" s="18">
        <v>0</v>
      </c>
      <c r="W246" s="18">
        <v>0</v>
      </c>
      <c r="X246" s="18">
        <v>0</v>
      </c>
      <c r="Y246" s="18">
        <v>0</v>
      </c>
      <c r="Z246" s="18">
        <v>0</v>
      </c>
      <c r="AA246" s="18">
        <v>0</v>
      </c>
      <c r="AB246" s="18">
        <v>0</v>
      </c>
      <c r="AC246" s="18">
        <v>0</v>
      </c>
      <c r="AD246" s="18">
        <v>0</v>
      </c>
    </row>
    <row r="247" spans="1:30" hidden="1" x14ac:dyDescent="0.2">
      <c r="A247" s="17" t="s">
        <v>291</v>
      </c>
      <c r="B247" s="18">
        <v>0</v>
      </c>
      <c r="C247" s="18">
        <v>0</v>
      </c>
      <c r="D247" s="18">
        <v>0</v>
      </c>
      <c r="E247" s="18">
        <v>0</v>
      </c>
      <c r="F247" s="18">
        <v>0</v>
      </c>
      <c r="G247" s="18">
        <v>0</v>
      </c>
      <c r="H247" s="18">
        <v>0</v>
      </c>
      <c r="I247" s="18">
        <v>0</v>
      </c>
      <c r="J247" s="18">
        <v>0</v>
      </c>
      <c r="K247" s="18">
        <v>0</v>
      </c>
      <c r="L247" s="18">
        <v>0</v>
      </c>
      <c r="M247" s="18">
        <v>0</v>
      </c>
      <c r="N247" s="18">
        <v>0</v>
      </c>
      <c r="O247" s="18">
        <v>0</v>
      </c>
      <c r="P247" s="18">
        <v>0</v>
      </c>
      <c r="Q247" s="18">
        <v>0</v>
      </c>
      <c r="R247" s="18">
        <v>0</v>
      </c>
      <c r="S247" s="18">
        <v>0</v>
      </c>
      <c r="T247" s="18">
        <v>0</v>
      </c>
      <c r="U247" s="18">
        <v>0</v>
      </c>
      <c r="V247" s="18">
        <v>0</v>
      </c>
      <c r="W247" s="18">
        <v>0</v>
      </c>
      <c r="X247" s="18">
        <v>0</v>
      </c>
      <c r="Y247" s="18">
        <v>0</v>
      </c>
      <c r="Z247" s="18">
        <v>0</v>
      </c>
      <c r="AA247" s="18">
        <v>0</v>
      </c>
      <c r="AB247" s="18">
        <v>0</v>
      </c>
      <c r="AC247" s="18">
        <v>0</v>
      </c>
      <c r="AD247" s="18">
        <v>0</v>
      </c>
    </row>
    <row r="248" spans="1:30" hidden="1" x14ac:dyDescent="0.2">
      <c r="A248" s="17" t="s">
        <v>292</v>
      </c>
      <c r="B248" s="18">
        <v>0</v>
      </c>
      <c r="C248" s="18">
        <v>0</v>
      </c>
      <c r="D248" s="18">
        <v>0</v>
      </c>
      <c r="E248" s="18">
        <v>0</v>
      </c>
      <c r="F248" s="18">
        <v>0</v>
      </c>
      <c r="G248" s="18">
        <v>0</v>
      </c>
      <c r="H248" s="18">
        <v>0</v>
      </c>
      <c r="I248" s="18">
        <v>0</v>
      </c>
      <c r="J248" s="18">
        <v>0</v>
      </c>
      <c r="K248" s="18">
        <v>0</v>
      </c>
      <c r="L248" s="18">
        <v>0</v>
      </c>
      <c r="M248" s="18">
        <v>0</v>
      </c>
      <c r="N248" s="18">
        <v>0</v>
      </c>
      <c r="O248" s="18">
        <v>0</v>
      </c>
      <c r="P248" s="18">
        <v>0</v>
      </c>
      <c r="Q248" s="18">
        <v>0</v>
      </c>
      <c r="R248" s="18">
        <v>0</v>
      </c>
      <c r="S248" s="18">
        <v>0</v>
      </c>
      <c r="T248" s="18">
        <v>0</v>
      </c>
      <c r="U248" s="18">
        <v>0</v>
      </c>
      <c r="V248" s="18">
        <v>0</v>
      </c>
      <c r="W248" s="18">
        <v>0</v>
      </c>
      <c r="X248" s="18">
        <v>0</v>
      </c>
      <c r="Y248" s="18">
        <v>0</v>
      </c>
      <c r="Z248" s="18">
        <v>0</v>
      </c>
      <c r="AA248" s="18">
        <v>0</v>
      </c>
      <c r="AB248" s="18">
        <v>0</v>
      </c>
      <c r="AC248" s="18">
        <v>0</v>
      </c>
      <c r="AD248" s="18">
        <v>0</v>
      </c>
    </row>
    <row r="249" spans="1:30" hidden="1" x14ac:dyDescent="0.2">
      <c r="A249" s="17" t="s">
        <v>293</v>
      </c>
      <c r="B249" s="18">
        <v>0</v>
      </c>
      <c r="C249" s="18">
        <v>0</v>
      </c>
      <c r="D249" s="18">
        <v>0</v>
      </c>
      <c r="E249" s="18">
        <v>0</v>
      </c>
      <c r="F249" s="18">
        <v>0</v>
      </c>
      <c r="G249" s="18">
        <v>0</v>
      </c>
      <c r="H249" s="18">
        <v>0</v>
      </c>
      <c r="I249" s="18">
        <v>0</v>
      </c>
      <c r="J249" s="18">
        <v>0</v>
      </c>
      <c r="K249" s="18">
        <v>0</v>
      </c>
      <c r="L249" s="18">
        <v>0</v>
      </c>
      <c r="M249" s="18">
        <v>0</v>
      </c>
      <c r="N249" s="18">
        <v>0</v>
      </c>
      <c r="O249" s="18">
        <v>0</v>
      </c>
      <c r="P249" s="18">
        <v>0</v>
      </c>
      <c r="Q249" s="18">
        <v>0</v>
      </c>
      <c r="R249" s="18">
        <v>0</v>
      </c>
      <c r="S249" s="18">
        <v>0</v>
      </c>
      <c r="T249" s="18">
        <v>0</v>
      </c>
      <c r="U249" s="18">
        <v>0</v>
      </c>
      <c r="V249" s="18">
        <v>0</v>
      </c>
      <c r="W249" s="18">
        <v>0</v>
      </c>
      <c r="X249" s="18">
        <v>0</v>
      </c>
      <c r="Y249" s="18">
        <v>0</v>
      </c>
      <c r="Z249" s="18">
        <v>0</v>
      </c>
      <c r="AA249" s="18">
        <v>0</v>
      </c>
      <c r="AB249" s="18">
        <v>0</v>
      </c>
      <c r="AC249" s="18">
        <v>0</v>
      </c>
      <c r="AD249" s="18">
        <v>0</v>
      </c>
    </row>
    <row r="250" spans="1:30" hidden="1" x14ac:dyDescent="0.2">
      <c r="A250" s="17" t="s">
        <v>294</v>
      </c>
      <c r="B250" s="18">
        <v>0</v>
      </c>
      <c r="C250" s="18">
        <v>0</v>
      </c>
      <c r="D250" s="18">
        <v>0</v>
      </c>
      <c r="E250" s="18">
        <v>0</v>
      </c>
      <c r="F250" s="18">
        <v>0</v>
      </c>
      <c r="G250" s="18">
        <v>0</v>
      </c>
      <c r="H250" s="18">
        <v>0</v>
      </c>
      <c r="I250" s="18">
        <v>0</v>
      </c>
      <c r="J250" s="18">
        <v>0</v>
      </c>
      <c r="K250" s="18">
        <v>0</v>
      </c>
      <c r="L250" s="18">
        <v>0</v>
      </c>
      <c r="M250" s="18">
        <v>0</v>
      </c>
      <c r="N250" s="18">
        <v>0</v>
      </c>
      <c r="O250" s="18">
        <v>0</v>
      </c>
      <c r="P250" s="18">
        <v>0</v>
      </c>
      <c r="Q250" s="18">
        <v>0</v>
      </c>
      <c r="R250" s="18">
        <v>0</v>
      </c>
      <c r="S250" s="18">
        <v>0</v>
      </c>
      <c r="T250" s="18">
        <v>0</v>
      </c>
      <c r="U250" s="18">
        <v>0</v>
      </c>
      <c r="V250" s="18">
        <v>0</v>
      </c>
      <c r="W250" s="18">
        <v>0</v>
      </c>
      <c r="X250" s="18">
        <v>0</v>
      </c>
      <c r="Y250" s="18">
        <v>0</v>
      </c>
      <c r="Z250" s="18">
        <v>0</v>
      </c>
      <c r="AA250" s="18">
        <v>0</v>
      </c>
      <c r="AB250" s="18">
        <v>0</v>
      </c>
      <c r="AC250" s="18">
        <v>0</v>
      </c>
      <c r="AD250" s="18">
        <v>0</v>
      </c>
    </row>
    <row r="251" spans="1:30" hidden="1" x14ac:dyDescent="0.2">
      <c r="A251" s="17" t="s">
        <v>295</v>
      </c>
      <c r="B251" s="18">
        <v>0</v>
      </c>
      <c r="C251" s="18">
        <v>0</v>
      </c>
      <c r="D251" s="18">
        <v>0</v>
      </c>
      <c r="E251" s="18">
        <v>0</v>
      </c>
      <c r="F251" s="18">
        <v>0</v>
      </c>
      <c r="G251" s="18">
        <v>0</v>
      </c>
      <c r="H251" s="18">
        <v>0</v>
      </c>
      <c r="I251" s="18">
        <v>0</v>
      </c>
      <c r="J251" s="18">
        <v>0</v>
      </c>
      <c r="K251" s="18">
        <v>0</v>
      </c>
      <c r="L251" s="18">
        <v>0</v>
      </c>
      <c r="M251" s="18">
        <v>0</v>
      </c>
      <c r="N251" s="18">
        <v>0</v>
      </c>
      <c r="O251" s="18">
        <v>0</v>
      </c>
      <c r="P251" s="18">
        <v>0</v>
      </c>
      <c r="Q251" s="18">
        <v>0</v>
      </c>
      <c r="R251" s="18">
        <v>0</v>
      </c>
      <c r="S251" s="18">
        <v>0</v>
      </c>
      <c r="T251" s="18">
        <v>0</v>
      </c>
      <c r="U251" s="18">
        <v>0</v>
      </c>
      <c r="V251" s="18">
        <v>0</v>
      </c>
      <c r="W251" s="18">
        <v>0</v>
      </c>
      <c r="X251" s="18">
        <v>0</v>
      </c>
      <c r="Y251" s="18">
        <v>0</v>
      </c>
      <c r="Z251" s="18">
        <v>0</v>
      </c>
      <c r="AA251" s="18">
        <v>0</v>
      </c>
      <c r="AB251" s="18">
        <v>0</v>
      </c>
      <c r="AC251" s="18">
        <v>0</v>
      </c>
      <c r="AD251" s="18">
        <v>0</v>
      </c>
    </row>
    <row r="252" spans="1:30" hidden="1" x14ac:dyDescent="0.2">
      <c r="A252" s="17" t="s">
        <v>297</v>
      </c>
      <c r="B252" s="18">
        <v>0</v>
      </c>
      <c r="C252" s="18">
        <v>0</v>
      </c>
      <c r="D252" s="18">
        <v>0</v>
      </c>
      <c r="E252" s="18">
        <v>0</v>
      </c>
      <c r="F252" s="18">
        <v>0</v>
      </c>
      <c r="G252" s="18">
        <v>0</v>
      </c>
      <c r="H252" s="18">
        <v>0</v>
      </c>
      <c r="I252" s="18">
        <v>0</v>
      </c>
      <c r="J252" s="18">
        <v>0</v>
      </c>
      <c r="K252" s="18">
        <v>0</v>
      </c>
      <c r="L252" s="18">
        <v>0</v>
      </c>
      <c r="M252" s="18">
        <v>0</v>
      </c>
      <c r="N252" s="18">
        <v>0</v>
      </c>
      <c r="O252" s="18">
        <v>0</v>
      </c>
      <c r="P252" s="18">
        <v>0</v>
      </c>
      <c r="Q252" s="18">
        <v>0</v>
      </c>
      <c r="R252" s="18">
        <v>0</v>
      </c>
      <c r="S252" s="18">
        <v>0</v>
      </c>
      <c r="T252" s="18">
        <v>0</v>
      </c>
      <c r="U252" s="18">
        <v>0</v>
      </c>
      <c r="V252" s="18">
        <v>0</v>
      </c>
      <c r="W252" s="18">
        <v>0</v>
      </c>
      <c r="X252" s="18">
        <v>0</v>
      </c>
      <c r="Y252" s="18">
        <v>0</v>
      </c>
      <c r="Z252" s="18">
        <v>0</v>
      </c>
      <c r="AA252" s="18">
        <v>0</v>
      </c>
      <c r="AB252" s="18">
        <v>0</v>
      </c>
      <c r="AC252" s="18">
        <v>0</v>
      </c>
      <c r="AD252" s="18">
        <v>0</v>
      </c>
    </row>
    <row r="253" spans="1:30" hidden="1" x14ac:dyDescent="0.2">
      <c r="A253" s="17" t="s">
        <v>298</v>
      </c>
      <c r="B253" s="18">
        <v>0</v>
      </c>
      <c r="C253" s="18">
        <v>0</v>
      </c>
      <c r="D253" s="18">
        <v>0</v>
      </c>
      <c r="E253" s="18">
        <v>0</v>
      </c>
      <c r="F253" s="18">
        <v>0</v>
      </c>
      <c r="G253" s="18">
        <v>0</v>
      </c>
      <c r="H253" s="18">
        <v>0</v>
      </c>
      <c r="I253" s="18">
        <v>0</v>
      </c>
      <c r="J253" s="18">
        <v>0</v>
      </c>
      <c r="K253" s="18">
        <v>0</v>
      </c>
      <c r="L253" s="18">
        <v>0</v>
      </c>
      <c r="M253" s="18">
        <v>0</v>
      </c>
      <c r="N253" s="18">
        <v>0</v>
      </c>
      <c r="O253" s="18">
        <v>0</v>
      </c>
      <c r="P253" s="18">
        <v>0</v>
      </c>
      <c r="Q253" s="18">
        <v>0</v>
      </c>
      <c r="R253" s="18">
        <v>0</v>
      </c>
      <c r="S253" s="18">
        <v>0</v>
      </c>
      <c r="T253" s="18">
        <v>0</v>
      </c>
      <c r="U253" s="18">
        <v>0</v>
      </c>
      <c r="V253" s="18">
        <v>0</v>
      </c>
      <c r="W253" s="18">
        <v>0</v>
      </c>
      <c r="X253" s="18">
        <v>0</v>
      </c>
      <c r="Y253" s="18">
        <v>0</v>
      </c>
      <c r="Z253" s="18">
        <v>0</v>
      </c>
      <c r="AA253" s="18">
        <v>0</v>
      </c>
      <c r="AB253" s="18">
        <v>0</v>
      </c>
      <c r="AC253" s="18">
        <v>0</v>
      </c>
      <c r="AD253" s="18">
        <v>0</v>
      </c>
    </row>
    <row r="254" spans="1:30" hidden="1" x14ac:dyDescent="0.2">
      <c r="A254" s="17" t="s">
        <v>299</v>
      </c>
      <c r="B254" s="18">
        <v>0</v>
      </c>
      <c r="C254" s="18">
        <v>0</v>
      </c>
      <c r="D254" s="18">
        <v>0</v>
      </c>
      <c r="E254" s="18">
        <v>0</v>
      </c>
      <c r="F254" s="18">
        <v>0</v>
      </c>
      <c r="G254" s="18">
        <v>0</v>
      </c>
      <c r="H254" s="18">
        <v>0</v>
      </c>
      <c r="I254" s="18">
        <v>0</v>
      </c>
      <c r="J254" s="18">
        <v>0</v>
      </c>
      <c r="K254" s="18">
        <v>0</v>
      </c>
      <c r="L254" s="18">
        <v>0</v>
      </c>
      <c r="M254" s="18">
        <v>0</v>
      </c>
      <c r="N254" s="18">
        <v>0</v>
      </c>
      <c r="O254" s="18">
        <v>0</v>
      </c>
      <c r="P254" s="18">
        <v>0</v>
      </c>
      <c r="Q254" s="18">
        <v>0</v>
      </c>
      <c r="R254" s="18">
        <v>0</v>
      </c>
      <c r="S254" s="18">
        <v>0</v>
      </c>
      <c r="T254" s="18">
        <v>0</v>
      </c>
      <c r="U254" s="18">
        <v>0</v>
      </c>
      <c r="V254" s="18">
        <v>0</v>
      </c>
      <c r="W254" s="18">
        <v>0</v>
      </c>
      <c r="X254" s="18">
        <v>0</v>
      </c>
      <c r="Y254" s="18">
        <v>0</v>
      </c>
      <c r="Z254" s="18">
        <v>0</v>
      </c>
      <c r="AA254" s="18">
        <v>0</v>
      </c>
      <c r="AB254" s="18">
        <v>0</v>
      </c>
      <c r="AC254" s="18">
        <v>0</v>
      </c>
      <c r="AD254" s="18">
        <v>0</v>
      </c>
    </row>
    <row r="255" spans="1:30" hidden="1" x14ac:dyDescent="0.2">
      <c r="A255" s="17" t="s">
        <v>300</v>
      </c>
      <c r="B255" s="18">
        <v>0</v>
      </c>
      <c r="C255" s="18">
        <v>0</v>
      </c>
      <c r="D255" s="18">
        <v>0</v>
      </c>
      <c r="E255" s="18">
        <v>0</v>
      </c>
      <c r="F255" s="18">
        <v>0</v>
      </c>
      <c r="G255" s="18">
        <v>0</v>
      </c>
      <c r="H255" s="18">
        <v>0</v>
      </c>
      <c r="I255" s="18">
        <v>0</v>
      </c>
      <c r="J255" s="18">
        <v>0</v>
      </c>
      <c r="K255" s="18">
        <v>0</v>
      </c>
      <c r="L255" s="18">
        <v>0</v>
      </c>
      <c r="M255" s="18">
        <v>0</v>
      </c>
      <c r="N255" s="18">
        <v>0</v>
      </c>
      <c r="O255" s="18">
        <v>0</v>
      </c>
      <c r="P255" s="18">
        <v>0</v>
      </c>
      <c r="Q255" s="18">
        <v>0</v>
      </c>
      <c r="R255" s="18">
        <v>0</v>
      </c>
      <c r="S255" s="18">
        <v>0</v>
      </c>
      <c r="T255" s="18">
        <v>0</v>
      </c>
      <c r="U255" s="18">
        <v>0</v>
      </c>
      <c r="V255" s="18">
        <v>0</v>
      </c>
      <c r="W255" s="18">
        <v>0</v>
      </c>
      <c r="X255" s="18">
        <v>0</v>
      </c>
      <c r="Y255" s="18">
        <v>0</v>
      </c>
      <c r="Z255" s="18">
        <v>0</v>
      </c>
      <c r="AA255" s="18">
        <v>0</v>
      </c>
      <c r="AB255" s="18">
        <v>0</v>
      </c>
      <c r="AC255" s="18">
        <v>0</v>
      </c>
      <c r="AD255" s="18">
        <v>0</v>
      </c>
    </row>
    <row r="256" spans="1:30" hidden="1" x14ac:dyDescent="0.2">
      <c r="A256" s="17" t="s">
        <v>301</v>
      </c>
      <c r="B256" s="18">
        <v>0</v>
      </c>
      <c r="C256" s="18">
        <v>0</v>
      </c>
      <c r="D256" s="18">
        <v>0</v>
      </c>
      <c r="E256" s="18">
        <v>0</v>
      </c>
      <c r="F256" s="18">
        <v>0</v>
      </c>
      <c r="G256" s="18">
        <v>0</v>
      </c>
      <c r="H256" s="18">
        <v>0</v>
      </c>
      <c r="I256" s="18">
        <v>0</v>
      </c>
      <c r="J256" s="18">
        <v>0</v>
      </c>
      <c r="K256" s="18">
        <v>0</v>
      </c>
      <c r="L256" s="18">
        <v>0</v>
      </c>
      <c r="M256" s="18">
        <v>0</v>
      </c>
      <c r="N256" s="18">
        <v>0</v>
      </c>
      <c r="O256" s="18">
        <v>0</v>
      </c>
      <c r="P256" s="18">
        <v>0</v>
      </c>
      <c r="Q256" s="18">
        <v>0</v>
      </c>
      <c r="R256" s="18">
        <v>0</v>
      </c>
      <c r="S256" s="18">
        <v>0</v>
      </c>
      <c r="T256" s="18">
        <v>0</v>
      </c>
      <c r="U256" s="18">
        <v>0</v>
      </c>
      <c r="V256" s="18">
        <v>0</v>
      </c>
      <c r="W256" s="18">
        <v>0</v>
      </c>
      <c r="X256" s="18">
        <v>0</v>
      </c>
      <c r="Y256" s="18">
        <v>0</v>
      </c>
      <c r="Z256" s="18">
        <v>0</v>
      </c>
      <c r="AA256" s="18">
        <v>0</v>
      </c>
      <c r="AB256" s="18">
        <v>0</v>
      </c>
      <c r="AC256" s="18">
        <v>0</v>
      </c>
      <c r="AD256" s="18">
        <v>0</v>
      </c>
    </row>
    <row r="257" spans="1:30" hidden="1" x14ac:dyDescent="0.2">
      <c r="A257" s="17" t="s">
        <v>302</v>
      </c>
      <c r="B257" s="18">
        <v>0</v>
      </c>
      <c r="C257" s="18">
        <v>0</v>
      </c>
      <c r="D257" s="18">
        <v>0</v>
      </c>
      <c r="E257" s="18">
        <v>0</v>
      </c>
      <c r="F257" s="18">
        <v>0</v>
      </c>
      <c r="G257" s="18">
        <v>0</v>
      </c>
      <c r="H257" s="18">
        <v>0</v>
      </c>
      <c r="I257" s="18">
        <v>0</v>
      </c>
      <c r="J257" s="18">
        <v>0</v>
      </c>
      <c r="K257" s="18">
        <v>0</v>
      </c>
      <c r="L257" s="18">
        <v>0</v>
      </c>
      <c r="M257" s="18">
        <v>0</v>
      </c>
      <c r="N257" s="18">
        <v>0</v>
      </c>
      <c r="O257" s="18">
        <v>0</v>
      </c>
      <c r="P257" s="18">
        <v>0</v>
      </c>
      <c r="Q257" s="18">
        <v>0</v>
      </c>
      <c r="R257" s="18">
        <v>0</v>
      </c>
      <c r="S257" s="18">
        <v>0</v>
      </c>
      <c r="T257" s="18">
        <v>0</v>
      </c>
      <c r="U257" s="18">
        <v>0</v>
      </c>
      <c r="V257" s="18">
        <v>0</v>
      </c>
      <c r="W257" s="18">
        <v>0</v>
      </c>
      <c r="X257" s="18">
        <v>0</v>
      </c>
      <c r="Y257" s="18">
        <v>0</v>
      </c>
      <c r="Z257" s="18">
        <v>0</v>
      </c>
      <c r="AA257" s="18">
        <v>0</v>
      </c>
      <c r="AB257" s="18">
        <v>0</v>
      </c>
      <c r="AC257" s="18">
        <v>0</v>
      </c>
      <c r="AD257" s="18">
        <v>0</v>
      </c>
    </row>
    <row r="258" spans="1:30" hidden="1" x14ac:dyDescent="0.2">
      <c r="A258" s="17" t="s">
        <v>303</v>
      </c>
      <c r="B258" s="18">
        <v>0</v>
      </c>
      <c r="C258" s="18">
        <v>0</v>
      </c>
      <c r="D258" s="18">
        <v>0</v>
      </c>
      <c r="E258" s="18">
        <v>0</v>
      </c>
      <c r="F258" s="18">
        <v>0</v>
      </c>
      <c r="G258" s="18">
        <v>0</v>
      </c>
      <c r="H258" s="18">
        <v>0</v>
      </c>
      <c r="I258" s="18">
        <v>0</v>
      </c>
      <c r="J258" s="18">
        <v>0</v>
      </c>
      <c r="K258" s="18">
        <v>0</v>
      </c>
      <c r="L258" s="18">
        <v>0</v>
      </c>
      <c r="M258" s="18">
        <v>0</v>
      </c>
      <c r="N258" s="18">
        <v>0</v>
      </c>
      <c r="O258" s="18">
        <v>0</v>
      </c>
      <c r="P258" s="18">
        <v>0</v>
      </c>
      <c r="Q258" s="18">
        <v>0</v>
      </c>
      <c r="R258" s="18">
        <v>0</v>
      </c>
      <c r="S258" s="18">
        <v>0</v>
      </c>
      <c r="T258" s="18">
        <v>0</v>
      </c>
      <c r="U258" s="18">
        <v>0</v>
      </c>
      <c r="V258" s="18">
        <v>0</v>
      </c>
      <c r="W258" s="18">
        <v>0</v>
      </c>
      <c r="X258" s="18">
        <v>0</v>
      </c>
      <c r="Y258" s="18">
        <v>0</v>
      </c>
      <c r="Z258" s="18">
        <v>0</v>
      </c>
      <c r="AA258" s="18">
        <v>0</v>
      </c>
      <c r="AB258" s="18">
        <v>0</v>
      </c>
      <c r="AC258" s="18">
        <v>0</v>
      </c>
      <c r="AD258" s="18">
        <v>0</v>
      </c>
    </row>
    <row r="259" spans="1:30" hidden="1" x14ac:dyDescent="0.2">
      <c r="A259" s="17" t="s">
        <v>304</v>
      </c>
      <c r="B259" s="18">
        <v>0</v>
      </c>
      <c r="C259" s="18">
        <v>0</v>
      </c>
      <c r="D259" s="18">
        <v>0</v>
      </c>
      <c r="E259" s="18">
        <v>0</v>
      </c>
      <c r="F259" s="18">
        <v>0</v>
      </c>
      <c r="G259" s="18">
        <v>0</v>
      </c>
      <c r="H259" s="18">
        <v>0</v>
      </c>
      <c r="I259" s="18">
        <v>0</v>
      </c>
      <c r="J259" s="18">
        <v>0</v>
      </c>
      <c r="K259" s="18">
        <v>0</v>
      </c>
      <c r="L259" s="18">
        <v>0</v>
      </c>
      <c r="M259" s="18">
        <v>0</v>
      </c>
      <c r="N259" s="18">
        <v>0</v>
      </c>
      <c r="O259" s="18">
        <v>0</v>
      </c>
      <c r="P259" s="18">
        <v>0</v>
      </c>
      <c r="Q259" s="18">
        <v>0</v>
      </c>
      <c r="R259" s="18">
        <v>0</v>
      </c>
      <c r="S259" s="18">
        <v>0</v>
      </c>
      <c r="T259" s="18">
        <v>0</v>
      </c>
      <c r="U259" s="18">
        <v>0</v>
      </c>
      <c r="V259" s="18">
        <v>0</v>
      </c>
      <c r="W259" s="18">
        <v>0</v>
      </c>
      <c r="X259" s="18">
        <v>0</v>
      </c>
      <c r="Y259" s="18">
        <v>0</v>
      </c>
      <c r="Z259" s="18">
        <v>0</v>
      </c>
      <c r="AA259" s="18">
        <v>0</v>
      </c>
      <c r="AB259" s="18">
        <v>0</v>
      </c>
      <c r="AC259" s="18">
        <v>0</v>
      </c>
      <c r="AD259" s="18">
        <v>0</v>
      </c>
    </row>
    <row r="260" spans="1:30" hidden="1" x14ac:dyDescent="0.2">
      <c r="A260" s="17" t="s">
        <v>305</v>
      </c>
      <c r="B260" s="18">
        <v>0</v>
      </c>
      <c r="C260" s="18">
        <v>0</v>
      </c>
      <c r="D260" s="18">
        <v>0</v>
      </c>
      <c r="E260" s="18">
        <v>0</v>
      </c>
      <c r="F260" s="18">
        <v>0</v>
      </c>
      <c r="G260" s="18">
        <v>0</v>
      </c>
      <c r="H260" s="18">
        <v>0</v>
      </c>
      <c r="I260" s="18">
        <v>0</v>
      </c>
      <c r="J260" s="18">
        <v>0</v>
      </c>
      <c r="K260" s="18">
        <v>0</v>
      </c>
      <c r="L260" s="18">
        <v>0</v>
      </c>
      <c r="M260" s="18">
        <v>0</v>
      </c>
      <c r="N260" s="18">
        <v>0</v>
      </c>
      <c r="O260" s="18">
        <v>0</v>
      </c>
      <c r="P260" s="18">
        <v>0</v>
      </c>
      <c r="Q260" s="18">
        <v>0</v>
      </c>
      <c r="R260" s="18">
        <v>0</v>
      </c>
      <c r="S260" s="18">
        <v>0</v>
      </c>
      <c r="T260" s="18">
        <v>0</v>
      </c>
      <c r="U260" s="18">
        <v>0</v>
      </c>
      <c r="V260" s="18">
        <v>0</v>
      </c>
      <c r="W260" s="18">
        <v>0</v>
      </c>
      <c r="X260" s="18">
        <v>0</v>
      </c>
      <c r="Y260" s="18">
        <v>0</v>
      </c>
      <c r="Z260" s="18">
        <v>0</v>
      </c>
      <c r="AA260" s="18">
        <v>0</v>
      </c>
      <c r="AB260" s="18">
        <v>0</v>
      </c>
      <c r="AC260" s="18">
        <v>0</v>
      </c>
      <c r="AD260" s="18">
        <v>0</v>
      </c>
    </row>
    <row r="261" spans="1:30" hidden="1" x14ac:dyDescent="0.2">
      <c r="A261" s="17" t="s">
        <v>306</v>
      </c>
      <c r="B261" s="18">
        <v>0</v>
      </c>
      <c r="C261" s="18">
        <v>0</v>
      </c>
      <c r="D261" s="18">
        <v>0</v>
      </c>
      <c r="E261" s="18">
        <v>0</v>
      </c>
      <c r="F261" s="18">
        <v>0</v>
      </c>
      <c r="G261" s="18">
        <v>0</v>
      </c>
      <c r="H261" s="18">
        <v>0</v>
      </c>
      <c r="I261" s="18">
        <v>0</v>
      </c>
      <c r="J261" s="18">
        <v>0</v>
      </c>
      <c r="K261" s="18">
        <v>0</v>
      </c>
      <c r="L261" s="18">
        <v>0</v>
      </c>
      <c r="M261" s="18">
        <v>0</v>
      </c>
      <c r="N261" s="18">
        <v>0</v>
      </c>
      <c r="O261" s="18">
        <v>0</v>
      </c>
      <c r="P261" s="18">
        <v>0</v>
      </c>
      <c r="Q261" s="18">
        <v>0</v>
      </c>
      <c r="R261" s="18">
        <v>0</v>
      </c>
      <c r="S261" s="18">
        <v>0</v>
      </c>
      <c r="T261" s="18">
        <v>0</v>
      </c>
      <c r="U261" s="18">
        <v>0</v>
      </c>
      <c r="V261" s="18">
        <v>0</v>
      </c>
      <c r="W261" s="18">
        <v>0</v>
      </c>
      <c r="X261" s="18">
        <v>0</v>
      </c>
      <c r="Y261" s="18">
        <v>0</v>
      </c>
      <c r="Z261" s="18">
        <v>0</v>
      </c>
      <c r="AA261" s="18">
        <v>0</v>
      </c>
      <c r="AB261" s="18">
        <v>0</v>
      </c>
      <c r="AC261" s="18">
        <v>0</v>
      </c>
      <c r="AD261" s="18">
        <v>0</v>
      </c>
    </row>
    <row r="262" spans="1:30" hidden="1" x14ac:dyDescent="0.2">
      <c r="A262" s="17" t="s">
        <v>307</v>
      </c>
      <c r="B262" s="18">
        <v>0</v>
      </c>
      <c r="C262" s="18">
        <v>0</v>
      </c>
      <c r="D262" s="18">
        <v>0</v>
      </c>
      <c r="E262" s="18">
        <v>0</v>
      </c>
      <c r="F262" s="18">
        <v>0</v>
      </c>
      <c r="G262" s="18">
        <v>0</v>
      </c>
      <c r="H262" s="18">
        <v>0</v>
      </c>
      <c r="I262" s="18">
        <v>0</v>
      </c>
      <c r="J262" s="18">
        <v>0</v>
      </c>
      <c r="K262" s="18">
        <v>0</v>
      </c>
      <c r="L262" s="18">
        <v>0</v>
      </c>
      <c r="M262" s="18">
        <v>0</v>
      </c>
      <c r="N262" s="18">
        <v>0</v>
      </c>
      <c r="O262" s="18">
        <v>0</v>
      </c>
      <c r="P262" s="18">
        <v>0</v>
      </c>
      <c r="Q262" s="18">
        <v>0</v>
      </c>
      <c r="R262" s="18">
        <v>0</v>
      </c>
      <c r="S262" s="18">
        <v>0</v>
      </c>
      <c r="T262" s="18">
        <v>0</v>
      </c>
      <c r="U262" s="18">
        <v>0</v>
      </c>
      <c r="V262" s="18">
        <v>0</v>
      </c>
      <c r="W262" s="18">
        <v>0</v>
      </c>
      <c r="X262" s="18">
        <v>0</v>
      </c>
      <c r="Y262" s="18">
        <v>0</v>
      </c>
      <c r="Z262" s="18">
        <v>0</v>
      </c>
      <c r="AA262" s="18">
        <v>0</v>
      </c>
      <c r="AB262" s="18">
        <v>0</v>
      </c>
      <c r="AC262" s="18">
        <v>0</v>
      </c>
      <c r="AD262" s="18">
        <v>0</v>
      </c>
    </row>
    <row r="263" spans="1:30" hidden="1" x14ac:dyDescent="0.2">
      <c r="A263" s="17" t="s">
        <v>308</v>
      </c>
      <c r="B263" s="18">
        <v>0</v>
      </c>
      <c r="C263" s="18">
        <v>0</v>
      </c>
      <c r="D263" s="18">
        <v>0</v>
      </c>
      <c r="E263" s="18">
        <v>0</v>
      </c>
      <c r="F263" s="18">
        <v>0</v>
      </c>
      <c r="G263" s="18">
        <v>0</v>
      </c>
      <c r="H263" s="18">
        <v>0</v>
      </c>
      <c r="I263" s="18">
        <v>0</v>
      </c>
      <c r="J263" s="18">
        <v>0</v>
      </c>
      <c r="K263" s="18">
        <v>0</v>
      </c>
      <c r="L263" s="18">
        <v>0</v>
      </c>
      <c r="M263" s="18">
        <v>0</v>
      </c>
      <c r="N263" s="18">
        <v>0</v>
      </c>
      <c r="O263" s="18">
        <v>0</v>
      </c>
      <c r="P263" s="18">
        <v>0</v>
      </c>
      <c r="Q263" s="18">
        <v>0</v>
      </c>
      <c r="R263" s="18">
        <v>0</v>
      </c>
      <c r="S263" s="18">
        <v>0</v>
      </c>
      <c r="T263" s="18">
        <v>0</v>
      </c>
      <c r="U263" s="18">
        <v>0</v>
      </c>
      <c r="V263" s="18">
        <v>0</v>
      </c>
      <c r="W263" s="18">
        <v>0</v>
      </c>
      <c r="X263" s="18">
        <v>0</v>
      </c>
      <c r="Y263" s="18">
        <v>0</v>
      </c>
      <c r="Z263" s="18">
        <v>0</v>
      </c>
      <c r="AA263" s="18">
        <v>0</v>
      </c>
      <c r="AB263" s="18">
        <v>0</v>
      </c>
      <c r="AC263" s="18">
        <v>0</v>
      </c>
      <c r="AD263" s="18">
        <v>0</v>
      </c>
    </row>
    <row r="264" spans="1:30" hidden="1" x14ac:dyDescent="0.2">
      <c r="A264" s="17" t="s">
        <v>309</v>
      </c>
      <c r="B264" s="18">
        <v>0</v>
      </c>
      <c r="C264" s="18">
        <v>0</v>
      </c>
      <c r="D264" s="18">
        <v>0</v>
      </c>
      <c r="E264" s="18">
        <v>0</v>
      </c>
      <c r="F264" s="18">
        <v>0</v>
      </c>
      <c r="G264" s="18">
        <v>0</v>
      </c>
      <c r="H264" s="18">
        <v>0</v>
      </c>
      <c r="I264" s="18">
        <v>0</v>
      </c>
      <c r="J264" s="18">
        <v>0</v>
      </c>
      <c r="K264" s="18">
        <v>0</v>
      </c>
      <c r="L264" s="18">
        <v>0</v>
      </c>
      <c r="M264" s="18">
        <v>0</v>
      </c>
      <c r="N264" s="18">
        <v>0</v>
      </c>
      <c r="O264" s="18">
        <v>0</v>
      </c>
      <c r="P264" s="18">
        <v>0</v>
      </c>
      <c r="Q264" s="18">
        <v>0</v>
      </c>
      <c r="R264" s="18">
        <v>0</v>
      </c>
      <c r="S264" s="18">
        <v>0</v>
      </c>
      <c r="T264" s="18">
        <v>0</v>
      </c>
      <c r="U264" s="18">
        <v>0</v>
      </c>
      <c r="V264" s="18">
        <v>0</v>
      </c>
      <c r="W264" s="18">
        <v>0</v>
      </c>
      <c r="X264" s="18">
        <v>0</v>
      </c>
      <c r="Y264" s="18">
        <v>0</v>
      </c>
      <c r="Z264" s="18">
        <v>0</v>
      </c>
      <c r="AA264" s="18">
        <v>0</v>
      </c>
      <c r="AB264" s="18">
        <v>0</v>
      </c>
      <c r="AC264" s="18">
        <v>0</v>
      </c>
      <c r="AD264" s="18">
        <v>0</v>
      </c>
    </row>
    <row r="265" spans="1:30" hidden="1" x14ac:dyDescent="0.2">
      <c r="A265" s="17" t="s">
        <v>310</v>
      </c>
      <c r="B265" s="18">
        <v>0</v>
      </c>
      <c r="C265" s="18">
        <v>0</v>
      </c>
      <c r="D265" s="18">
        <v>0</v>
      </c>
      <c r="E265" s="18">
        <v>0</v>
      </c>
      <c r="F265" s="18">
        <v>0</v>
      </c>
      <c r="G265" s="18">
        <v>0</v>
      </c>
      <c r="H265" s="18">
        <v>0</v>
      </c>
      <c r="I265" s="18">
        <v>0</v>
      </c>
      <c r="J265" s="18">
        <v>0</v>
      </c>
      <c r="K265" s="18">
        <v>0</v>
      </c>
      <c r="L265" s="18">
        <v>0</v>
      </c>
      <c r="M265" s="18">
        <v>0</v>
      </c>
      <c r="N265" s="18">
        <v>0</v>
      </c>
      <c r="O265" s="18">
        <v>0</v>
      </c>
      <c r="P265" s="18">
        <v>0</v>
      </c>
      <c r="Q265" s="18">
        <v>0</v>
      </c>
      <c r="R265" s="18">
        <v>0</v>
      </c>
      <c r="S265" s="18">
        <v>0</v>
      </c>
      <c r="T265" s="18">
        <v>0</v>
      </c>
      <c r="U265" s="18">
        <v>0</v>
      </c>
      <c r="V265" s="18">
        <v>0</v>
      </c>
      <c r="W265" s="18">
        <v>0</v>
      </c>
      <c r="X265" s="18">
        <v>0</v>
      </c>
      <c r="Y265" s="18">
        <v>0</v>
      </c>
      <c r="Z265" s="18">
        <v>0</v>
      </c>
      <c r="AA265" s="18">
        <v>0</v>
      </c>
      <c r="AB265" s="18">
        <v>0</v>
      </c>
      <c r="AC265" s="18">
        <v>0</v>
      </c>
      <c r="AD265" s="18">
        <v>0</v>
      </c>
    </row>
    <row r="266" spans="1:30" x14ac:dyDescent="0.2">
      <c r="A266" s="19" t="s">
        <v>311</v>
      </c>
      <c r="B266" s="20">
        <v>61483.864999999991</v>
      </c>
      <c r="C266" s="20">
        <v>52197.097999999998</v>
      </c>
      <c r="D266" s="20">
        <v>12249.919000000002</v>
      </c>
      <c r="E266" s="20">
        <v>13231.573</v>
      </c>
      <c r="F266" s="20">
        <v>17309.011999999999</v>
      </c>
      <c r="G266" s="20">
        <v>13350.875</v>
      </c>
      <c r="H266" s="20">
        <v>12845.228000000001</v>
      </c>
      <c r="I266" s="20">
        <v>22418.158000000003</v>
      </c>
      <c r="J266" s="20">
        <v>24687.527999999998</v>
      </c>
      <c r="K266" s="20">
        <v>23715.62999999999</v>
      </c>
      <c r="L266" s="20">
        <v>46339.499000000003</v>
      </c>
      <c r="M266" s="20">
        <v>32944.445</v>
      </c>
      <c r="N266" s="20">
        <v>22744.236000000001</v>
      </c>
      <c r="O266" s="20">
        <v>23254.433000000001</v>
      </c>
      <c r="P266" s="20">
        <v>31237.596000000005</v>
      </c>
      <c r="Q266" s="20">
        <v>26259.153999999999</v>
      </c>
      <c r="R266" s="20">
        <v>30668.676000000003</v>
      </c>
      <c r="S266" s="20">
        <v>41659.649999999972</v>
      </c>
      <c r="T266" s="20">
        <v>65917.56</v>
      </c>
      <c r="U266" s="20">
        <v>69178.491999999984</v>
      </c>
      <c r="V266" s="20">
        <v>46255.048999999977</v>
      </c>
      <c r="W266" s="20">
        <v>36690.569000000018</v>
      </c>
      <c r="X266" s="20">
        <v>44728.399999999987</v>
      </c>
      <c r="Y266" s="20">
        <v>56034.220999999983</v>
      </c>
      <c r="Z266" s="20">
        <v>56365.891999999978</v>
      </c>
      <c r="AA266" s="20">
        <v>35055.361999999994</v>
      </c>
      <c r="AB266" s="20">
        <v>35271.056999999993</v>
      </c>
      <c r="AC266" s="20">
        <v>33946.484999999986</v>
      </c>
      <c r="AD266" s="20">
        <v>43014.487000000008</v>
      </c>
    </row>
    <row r="267" spans="1:30" x14ac:dyDescent="0.2">
      <c r="A267" s="17" t="s">
        <v>349</v>
      </c>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c r="AA267" s="18"/>
      <c r="AB267" s="18"/>
      <c r="AC267" s="18"/>
      <c r="AD267" s="18"/>
    </row>
    <row r="268" spans="1:30" x14ac:dyDescent="0.2">
      <c r="A268" s="2" t="s">
        <v>369</v>
      </c>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row>
    <row r="269" spans="1:30" x14ac:dyDescent="0.2">
      <c r="A269" s="2" t="s">
        <v>343</v>
      </c>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row>
    <row r="270" spans="1:30" x14ac:dyDescent="0.2">
      <c r="A270" s="2" t="s">
        <v>348</v>
      </c>
    </row>
    <row r="271" spans="1:30" x14ac:dyDescent="0.2">
      <c r="AD271" s="4"/>
    </row>
  </sheetData>
  <pageMargins left="0.75" right="0.75" top="1" bottom="1" header="0.5" footer="0.5"/>
  <pageSetup orientation="portrait" horizontalDpi="4294967293" vertic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05190-F6CB-476E-9AD8-4AFA548EC60E}">
  <dimension ref="A1:AM271"/>
  <sheetViews>
    <sheetView zoomScale="90" zoomScaleNormal="90" workbookViewId="0"/>
  </sheetViews>
  <sheetFormatPr defaultRowHeight="11.25" x14ac:dyDescent="0.2"/>
  <cols>
    <col min="1" max="1" width="26.85546875" style="2" customWidth="1"/>
    <col min="2" max="28" width="11.85546875" style="4" customWidth="1"/>
    <col min="29" max="30" width="11.85546875" style="2" customWidth="1"/>
    <col min="31" max="256" width="9.140625" style="2"/>
    <col min="257" max="257" width="26.85546875" style="2" customWidth="1"/>
    <col min="258" max="274" width="0" style="2" hidden="1" customWidth="1"/>
    <col min="275" max="286" width="11.85546875" style="2" customWidth="1"/>
    <col min="287" max="512" width="9.140625" style="2"/>
    <col min="513" max="513" width="26.85546875" style="2" customWidth="1"/>
    <col min="514" max="530" width="0" style="2" hidden="1" customWidth="1"/>
    <col min="531" max="542" width="11.85546875" style="2" customWidth="1"/>
    <col min="543" max="768" width="9.140625" style="2"/>
    <col min="769" max="769" width="26.85546875" style="2" customWidth="1"/>
    <col min="770" max="786" width="0" style="2" hidden="1" customWidth="1"/>
    <col min="787" max="798" width="11.85546875" style="2" customWidth="1"/>
    <col min="799" max="1024" width="9.140625" style="2"/>
    <col min="1025" max="1025" width="26.85546875" style="2" customWidth="1"/>
    <col min="1026" max="1042" width="0" style="2" hidden="1" customWidth="1"/>
    <col min="1043" max="1054" width="11.85546875" style="2" customWidth="1"/>
    <col min="1055" max="1280" width="9.140625" style="2"/>
    <col min="1281" max="1281" width="26.85546875" style="2" customWidth="1"/>
    <col min="1282" max="1298" width="0" style="2" hidden="1" customWidth="1"/>
    <col min="1299" max="1310" width="11.85546875" style="2" customWidth="1"/>
    <col min="1311" max="1536" width="9.140625" style="2"/>
    <col min="1537" max="1537" width="26.85546875" style="2" customWidth="1"/>
    <col min="1538" max="1554" width="0" style="2" hidden="1" customWidth="1"/>
    <col min="1555" max="1566" width="11.85546875" style="2" customWidth="1"/>
    <col min="1567" max="1792" width="9.140625" style="2"/>
    <col min="1793" max="1793" width="26.85546875" style="2" customWidth="1"/>
    <col min="1794" max="1810" width="0" style="2" hidden="1" customWidth="1"/>
    <col min="1811" max="1822" width="11.85546875" style="2" customWidth="1"/>
    <col min="1823" max="2048" width="9.140625" style="2"/>
    <col min="2049" max="2049" width="26.85546875" style="2" customWidth="1"/>
    <col min="2050" max="2066" width="0" style="2" hidden="1" customWidth="1"/>
    <col min="2067" max="2078" width="11.85546875" style="2" customWidth="1"/>
    <col min="2079" max="2304" width="9.140625" style="2"/>
    <col min="2305" max="2305" width="26.85546875" style="2" customWidth="1"/>
    <col min="2306" max="2322" width="0" style="2" hidden="1" customWidth="1"/>
    <col min="2323" max="2334" width="11.85546875" style="2" customWidth="1"/>
    <col min="2335" max="2560" width="9.140625" style="2"/>
    <col min="2561" max="2561" width="26.85546875" style="2" customWidth="1"/>
    <col min="2562" max="2578" width="0" style="2" hidden="1" customWidth="1"/>
    <col min="2579" max="2590" width="11.85546875" style="2" customWidth="1"/>
    <col min="2591" max="2816" width="9.140625" style="2"/>
    <col min="2817" max="2817" width="26.85546875" style="2" customWidth="1"/>
    <col min="2818" max="2834" width="0" style="2" hidden="1" customWidth="1"/>
    <col min="2835" max="2846" width="11.85546875" style="2" customWidth="1"/>
    <col min="2847" max="3072" width="9.140625" style="2"/>
    <col min="3073" max="3073" width="26.85546875" style="2" customWidth="1"/>
    <col min="3074" max="3090" width="0" style="2" hidden="1" customWidth="1"/>
    <col min="3091" max="3102" width="11.85546875" style="2" customWidth="1"/>
    <col min="3103" max="3328" width="9.140625" style="2"/>
    <col min="3329" max="3329" width="26.85546875" style="2" customWidth="1"/>
    <col min="3330" max="3346" width="0" style="2" hidden="1" customWidth="1"/>
    <col min="3347" max="3358" width="11.85546875" style="2" customWidth="1"/>
    <col min="3359" max="3584" width="9.140625" style="2"/>
    <col min="3585" max="3585" width="26.85546875" style="2" customWidth="1"/>
    <col min="3586" max="3602" width="0" style="2" hidden="1" customWidth="1"/>
    <col min="3603" max="3614" width="11.85546875" style="2" customWidth="1"/>
    <col min="3615" max="3840" width="9.140625" style="2"/>
    <col min="3841" max="3841" width="26.85546875" style="2" customWidth="1"/>
    <col min="3842" max="3858" width="0" style="2" hidden="1" customWidth="1"/>
    <col min="3859" max="3870" width="11.85546875" style="2" customWidth="1"/>
    <col min="3871" max="4096" width="9.140625" style="2"/>
    <col min="4097" max="4097" width="26.85546875" style="2" customWidth="1"/>
    <col min="4098" max="4114" width="0" style="2" hidden="1" customWidth="1"/>
    <col min="4115" max="4126" width="11.85546875" style="2" customWidth="1"/>
    <col min="4127" max="4352" width="9.140625" style="2"/>
    <col min="4353" max="4353" width="26.85546875" style="2" customWidth="1"/>
    <col min="4354" max="4370" width="0" style="2" hidden="1" customWidth="1"/>
    <col min="4371" max="4382" width="11.85546875" style="2" customWidth="1"/>
    <col min="4383" max="4608" width="9.140625" style="2"/>
    <col min="4609" max="4609" width="26.85546875" style="2" customWidth="1"/>
    <col min="4610" max="4626" width="0" style="2" hidden="1" customWidth="1"/>
    <col min="4627" max="4638" width="11.85546875" style="2" customWidth="1"/>
    <col min="4639" max="4864" width="9.140625" style="2"/>
    <col min="4865" max="4865" width="26.85546875" style="2" customWidth="1"/>
    <col min="4866" max="4882" width="0" style="2" hidden="1" customWidth="1"/>
    <col min="4883" max="4894" width="11.85546875" style="2" customWidth="1"/>
    <col min="4895" max="5120" width="9.140625" style="2"/>
    <col min="5121" max="5121" width="26.85546875" style="2" customWidth="1"/>
    <col min="5122" max="5138" width="0" style="2" hidden="1" customWidth="1"/>
    <col min="5139" max="5150" width="11.85546875" style="2" customWidth="1"/>
    <col min="5151" max="5376" width="9.140625" style="2"/>
    <col min="5377" max="5377" width="26.85546875" style="2" customWidth="1"/>
    <col min="5378" max="5394" width="0" style="2" hidden="1" customWidth="1"/>
    <col min="5395" max="5406" width="11.85546875" style="2" customWidth="1"/>
    <col min="5407" max="5632" width="9.140625" style="2"/>
    <col min="5633" max="5633" width="26.85546875" style="2" customWidth="1"/>
    <col min="5634" max="5650" width="0" style="2" hidden="1" customWidth="1"/>
    <col min="5651" max="5662" width="11.85546875" style="2" customWidth="1"/>
    <col min="5663" max="5888" width="9.140625" style="2"/>
    <col min="5889" max="5889" width="26.85546875" style="2" customWidth="1"/>
    <col min="5890" max="5906" width="0" style="2" hidden="1" customWidth="1"/>
    <col min="5907" max="5918" width="11.85546875" style="2" customWidth="1"/>
    <col min="5919" max="6144" width="9.140625" style="2"/>
    <col min="6145" max="6145" width="26.85546875" style="2" customWidth="1"/>
    <col min="6146" max="6162" width="0" style="2" hidden="1" customWidth="1"/>
    <col min="6163" max="6174" width="11.85546875" style="2" customWidth="1"/>
    <col min="6175" max="6400" width="9.140625" style="2"/>
    <col min="6401" max="6401" width="26.85546875" style="2" customWidth="1"/>
    <col min="6402" max="6418" width="0" style="2" hidden="1" customWidth="1"/>
    <col min="6419" max="6430" width="11.85546875" style="2" customWidth="1"/>
    <col min="6431" max="6656" width="9.140625" style="2"/>
    <col min="6657" max="6657" width="26.85546875" style="2" customWidth="1"/>
    <col min="6658" max="6674" width="0" style="2" hidden="1" customWidth="1"/>
    <col min="6675" max="6686" width="11.85546875" style="2" customWidth="1"/>
    <col min="6687" max="6912" width="9.140625" style="2"/>
    <col min="6913" max="6913" width="26.85546875" style="2" customWidth="1"/>
    <col min="6914" max="6930" width="0" style="2" hidden="1" customWidth="1"/>
    <col min="6931" max="6942" width="11.85546875" style="2" customWidth="1"/>
    <col min="6943" max="7168" width="9.140625" style="2"/>
    <col min="7169" max="7169" width="26.85546875" style="2" customWidth="1"/>
    <col min="7170" max="7186" width="0" style="2" hidden="1" customWidth="1"/>
    <col min="7187" max="7198" width="11.85546875" style="2" customWidth="1"/>
    <col min="7199" max="7424" width="9.140625" style="2"/>
    <col min="7425" max="7425" width="26.85546875" style="2" customWidth="1"/>
    <col min="7426" max="7442" width="0" style="2" hidden="1" customWidth="1"/>
    <col min="7443" max="7454" width="11.85546875" style="2" customWidth="1"/>
    <col min="7455" max="7680" width="9.140625" style="2"/>
    <col min="7681" max="7681" width="26.85546875" style="2" customWidth="1"/>
    <col min="7682" max="7698" width="0" style="2" hidden="1" customWidth="1"/>
    <col min="7699" max="7710" width="11.85546875" style="2" customWidth="1"/>
    <col min="7711" max="7936" width="9.140625" style="2"/>
    <col min="7937" max="7937" width="26.85546875" style="2" customWidth="1"/>
    <col min="7938" max="7954" width="0" style="2" hidden="1" customWidth="1"/>
    <col min="7955" max="7966" width="11.85546875" style="2" customWidth="1"/>
    <col min="7967" max="8192" width="9.140625" style="2"/>
    <col min="8193" max="8193" width="26.85546875" style="2" customWidth="1"/>
    <col min="8194" max="8210" width="0" style="2" hidden="1" customWidth="1"/>
    <col min="8211" max="8222" width="11.85546875" style="2" customWidth="1"/>
    <col min="8223" max="8448" width="9.140625" style="2"/>
    <col min="8449" max="8449" width="26.85546875" style="2" customWidth="1"/>
    <col min="8450" max="8466" width="0" style="2" hidden="1" customWidth="1"/>
    <col min="8467" max="8478" width="11.85546875" style="2" customWidth="1"/>
    <col min="8479" max="8704" width="9.140625" style="2"/>
    <col min="8705" max="8705" width="26.85546875" style="2" customWidth="1"/>
    <col min="8706" max="8722" width="0" style="2" hidden="1" customWidth="1"/>
    <col min="8723" max="8734" width="11.85546875" style="2" customWidth="1"/>
    <col min="8735" max="8960" width="9.140625" style="2"/>
    <col min="8961" max="8961" width="26.85546875" style="2" customWidth="1"/>
    <col min="8962" max="8978" width="0" style="2" hidden="1" customWidth="1"/>
    <col min="8979" max="8990" width="11.85546875" style="2" customWidth="1"/>
    <col min="8991" max="9216" width="9.140625" style="2"/>
    <col min="9217" max="9217" width="26.85546875" style="2" customWidth="1"/>
    <col min="9218" max="9234" width="0" style="2" hidden="1" customWidth="1"/>
    <col min="9235" max="9246" width="11.85546875" style="2" customWidth="1"/>
    <col min="9247" max="9472" width="9.140625" style="2"/>
    <col min="9473" max="9473" width="26.85546875" style="2" customWidth="1"/>
    <col min="9474" max="9490" width="0" style="2" hidden="1" customWidth="1"/>
    <col min="9491" max="9502" width="11.85546875" style="2" customWidth="1"/>
    <col min="9503" max="9728" width="9.140625" style="2"/>
    <col min="9729" max="9729" width="26.85546875" style="2" customWidth="1"/>
    <col min="9730" max="9746" width="0" style="2" hidden="1" customWidth="1"/>
    <col min="9747" max="9758" width="11.85546875" style="2" customWidth="1"/>
    <col min="9759" max="9984" width="9.140625" style="2"/>
    <col min="9985" max="9985" width="26.85546875" style="2" customWidth="1"/>
    <col min="9986" max="10002" width="0" style="2" hidden="1" customWidth="1"/>
    <col min="10003" max="10014" width="11.85546875" style="2" customWidth="1"/>
    <col min="10015" max="10240" width="9.140625" style="2"/>
    <col min="10241" max="10241" width="26.85546875" style="2" customWidth="1"/>
    <col min="10242" max="10258" width="0" style="2" hidden="1" customWidth="1"/>
    <col min="10259" max="10270" width="11.85546875" style="2" customWidth="1"/>
    <col min="10271" max="10496" width="9.140625" style="2"/>
    <col min="10497" max="10497" width="26.85546875" style="2" customWidth="1"/>
    <col min="10498" max="10514" width="0" style="2" hidden="1" customWidth="1"/>
    <col min="10515" max="10526" width="11.85546875" style="2" customWidth="1"/>
    <col min="10527" max="10752" width="9.140625" style="2"/>
    <col min="10753" max="10753" width="26.85546875" style="2" customWidth="1"/>
    <col min="10754" max="10770" width="0" style="2" hidden="1" customWidth="1"/>
    <col min="10771" max="10782" width="11.85546875" style="2" customWidth="1"/>
    <col min="10783" max="11008" width="9.140625" style="2"/>
    <col min="11009" max="11009" width="26.85546875" style="2" customWidth="1"/>
    <col min="11010" max="11026" width="0" style="2" hidden="1" customWidth="1"/>
    <col min="11027" max="11038" width="11.85546875" style="2" customWidth="1"/>
    <col min="11039" max="11264" width="9.140625" style="2"/>
    <col min="11265" max="11265" width="26.85546875" style="2" customWidth="1"/>
    <col min="11266" max="11282" width="0" style="2" hidden="1" customWidth="1"/>
    <col min="11283" max="11294" width="11.85546875" style="2" customWidth="1"/>
    <col min="11295" max="11520" width="9.140625" style="2"/>
    <col min="11521" max="11521" width="26.85546875" style="2" customWidth="1"/>
    <col min="11522" max="11538" width="0" style="2" hidden="1" customWidth="1"/>
    <col min="11539" max="11550" width="11.85546875" style="2" customWidth="1"/>
    <col min="11551" max="11776" width="9.140625" style="2"/>
    <col min="11777" max="11777" width="26.85546875" style="2" customWidth="1"/>
    <col min="11778" max="11794" width="0" style="2" hidden="1" customWidth="1"/>
    <col min="11795" max="11806" width="11.85546875" style="2" customWidth="1"/>
    <col min="11807" max="12032" width="9.140625" style="2"/>
    <col min="12033" max="12033" width="26.85546875" style="2" customWidth="1"/>
    <col min="12034" max="12050" width="0" style="2" hidden="1" customWidth="1"/>
    <col min="12051" max="12062" width="11.85546875" style="2" customWidth="1"/>
    <col min="12063" max="12288" width="9.140625" style="2"/>
    <col min="12289" max="12289" width="26.85546875" style="2" customWidth="1"/>
    <col min="12290" max="12306" width="0" style="2" hidden="1" customWidth="1"/>
    <col min="12307" max="12318" width="11.85546875" style="2" customWidth="1"/>
    <col min="12319" max="12544" width="9.140625" style="2"/>
    <col min="12545" max="12545" width="26.85546875" style="2" customWidth="1"/>
    <col min="12546" max="12562" width="0" style="2" hidden="1" customWidth="1"/>
    <col min="12563" max="12574" width="11.85546875" style="2" customWidth="1"/>
    <col min="12575" max="12800" width="9.140625" style="2"/>
    <col min="12801" max="12801" width="26.85546875" style="2" customWidth="1"/>
    <col min="12802" max="12818" width="0" style="2" hidden="1" customWidth="1"/>
    <col min="12819" max="12830" width="11.85546875" style="2" customWidth="1"/>
    <col min="12831" max="13056" width="9.140625" style="2"/>
    <col min="13057" max="13057" width="26.85546875" style="2" customWidth="1"/>
    <col min="13058" max="13074" width="0" style="2" hidden="1" customWidth="1"/>
    <col min="13075" max="13086" width="11.85546875" style="2" customWidth="1"/>
    <col min="13087" max="13312" width="9.140625" style="2"/>
    <col min="13313" max="13313" width="26.85546875" style="2" customWidth="1"/>
    <col min="13314" max="13330" width="0" style="2" hidden="1" customWidth="1"/>
    <col min="13331" max="13342" width="11.85546875" style="2" customWidth="1"/>
    <col min="13343" max="13568" width="9.140625" style="2"/>
    <col min="13569" max="13569" width="26.85546875" style="2" customWidth="1"/>
    <col min="13570" max="13586" width="0" style="2" hidden="1" customWidth="1"/>
    <col min="13587" max="13598" width="11.85546875" style="2" customWidth="1"/>
    <col min="13599" max="13824" width="9.140625" style="2"/>
    <col min="13825" max="13825" width="26.85546875" style="2" customWidth="1"/>
    <col min="13826" max="13842" width="0" style="2" hidden="1" customWidth="1"/>
    <col min="13843" max="13854" width="11.85546875" style="2" customWidth="1"/>
    <col min="13855" max="14080" width="9.140625" style="2"/>
    <col min="14081" max="14081" width="26.85546875" style="2" customWidth="1"/>
    <col min="14082" max="14098" width="0" style="2" hidden="1" customWidth="1"/>
    <col min="14099" max="14110" width="11.85546875" style="2" customWidth="1"/>
    <col min="14111" max="14336" width="9.140625" style="2"/>
    <col min="14337" max="14337" width="26.85546875" style="2" customWidth="1"/>
    <col min="14338" max="14354" width="0" style="2" hidden="1" customWidth="1"/>
    <col min="14355" max="14366" width="11.85546875" style="2" customWidth="1"/>
    <col min="14367" max="14592" width="9.140625" style="2"/>
    <col min="14593" max="14593" width="26.85546875" style="2" customWidth="1"/>
    <col min="14594" max="14610" width="0" style="2" hidden="1" customWidth="1"/>
    <col min="14611" max="14622" width="11.85546875" style="2" customWidth="1"/>
    <col min="14623" max="14848" width="9.140625" style="2"/>
    <col min="14849" max="14849" width="26.85546875" style="2" customWidth="1"/>
    <col min="14850" max="14866" width="0" style="2" hidden="1" customWidth="1"/>
    <col min="14867" max="14878" width="11.85546875" style="2" customWidth="1"/>
    <col min="14879" max="15104" width="9.140625" style="2"/>
    <col min="15105" max="15105" width="26.85546875" style="2" customWidth="1"/>
    <col min="15106" max="15122" width="0" style="2" hidden="1" customWidth="1"/>
    <col min="15123" max="15134" width="11.85546875" style="2" customWidth="1"/>
    <col min="15135" max="15360" width="9.140625" style="2"/>
    <col min="15361" max="15361" width="26.85546875" style="2" customWidth="1"/>
    <col min="15362" max="15378" width="0" style="2" hidden="1" customWidth="1"/>
    <col min="15379" max="15390" width="11.85546875" style="2" customWidth="1"/>
    <col min="15391" max="15616" width="9.140625" style="2"/>
    <col min="15617" max="15617" width="26.85546875" style="2" customWidth="1"/>
    <col min="15618" max="15634" width="0" style="2" hidden="1" customWidth="1"/>
    <col min="15635" max="15646" width="11.85546875" style="2" customWidth="1"/>
    <col min="15647" max="15872" width="9.140625" style="2"/>
    <col min="15873" max="15873" width="26.85546875" style="2" customWidth="1"/>
    <col min="15874" max="15890" width="0" style="2" hidden="1" customWidth="1"/>
    <col min="15891" max="15902" width="11.85546875" style="2" customWidth="1"/>
    <col min="15903" max="16128" width="9.140625" style="2"/>
    <col min="16129" max="16129" width="26.85546875" style="2" customWidth="1"/>
    <col min="16130" max="16146" width="0" style="2" hidden="1" customWidth="1"/>
    <col min="16147" max="16158" width="11.85546875" style="2" customWidth="1"/>
    <col min="16159" max="16384" width="9.140625" style="2"/>
  </cols>
  <sheetData>
    <row r="1" spans="1:39" s="5" customFormat="1" x14ac:dyDescent="0.2">
      <c r="A1" s="5" t="s">
        <v>378</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2"/>
      <c r="AD1" s="2"/>
      <c r="AE1" s="2"/>
      <c r="AF1" s="2"/>
      <c r="AG1" s="2"/>
      <c r="AH1" s="2"/>
      <c r="AI1" s="2"/>
      <c r="AJ1" s="2"/>
      <c r="AK1" s="2"/>
      <c r="AL1" s="2"/>
      <c r="AM1" s="2"/>
    </row>
    <row r="2" spans="1:39" x14ac:dyDescent="0.2">
      <c r="AC2" s="53"/>
      <c r="AD2" s="53"/>
    </row>
    <row r="3" spans="1:39" x14ac:dyDescent="0.2">
      <c r="T3" s="4" t="s">
        <v>377</v>
      </c>
    </row>
    <row r="5" spans="1:39" x14ac:dyDescent="0.2">
      <c r="A5" s="2" t="s">
        <v>20</v>
      </c>
      <c r="B5" s="4" t="s">
        <v>21</v>
      </c>
      <c r="C5" s="4" t="s">
        <v>22</v>
      </c>
      <c r="D5" s="4" t="s">
        <v>23</v>
      </c>
      <c r="E5" s="4" t="s">
        <v>24</v>
      </c>
      <c r="F5" s="4" t="s">
        <v>25</v>
      </c>
      <c r="G5" s="4" t="s">
        <v>26</v>
      </c>
      <c r="H5" s="4" t="s">
        <v>27</v>
      </c>
      <c r="I5" s="4" t="s">
        <v>28</v>
      </c>
      <c r="J5" s="4" t="s">
        <v>29</v>
      </c>
      <c r="K5" s="4" t="s">
        <v>30</v>
      </c>
      <c r="L5" s="4" t="s">
        <v>31</v>
      </c>
      <c r="M5" s="4" t="s">
        <v>32</v>
      </c>
      <c r="N5" s="4" t="s">
        <v>33</v>
      </c>
      <c r="O5" s="4" t="s">
        <v>34</v>
      </c>
      <c r="P5" s="4" t="s">
        <v>35</v>
      </c>
      <c r="Q5" s="4" t="s">
        <v>36</v>
      </c>
      <c r="R5" s="4" t="s">
        <v>37</v>
      </c>
      <c r="S5" s="15" t="s">
        <v>38</v>
      </c>
      <c r="T5" s="15" t="s">
        <v>39</v>
      </c>
      <c r="U5" s="15" t="s">
        <v>40</v>
      </c>
      <c r="V5" s="15" t="s">
        <v>41</v>
      </c>
      <c r="W5" s="15" t="s">
        <v>42</v>
      </c>
      <c r="X5" s="15" t="s">
        <v>43</v>
      </c>
      <c r="Y5" s="15" t="s">
        <v>44</v>
      </c>
      <c r="Z5" s="15" t="s">
        <v>45</v>
      </c>
      <c r="AA5" s="15" t="s">
        <v>46</v>
      </c>
      <c r="AB5" s="15" t="s">
        <v>47</v>
      </c>
      <c r="AC5" s="16" t="s">
        <v>48</v>
      </c>
      <c r="AD5" s="16" t="s">
        <v>49</v>
      </c>
    </row>
    <row r="6" spans="1:39" x14ac:dyDescent="0.2">
      <c r="A6" s="2" t="s">
        <v>50</v>
      </c>
      <c r="B6" s="4">
        <v>217918.02600000001</v>
      </c>
      <c r="C6" s="4">
        <v>212074.71400000001</v>
      </c>
      <c r="D6" s="4">
        <v>194106.78599999999</v>
      </c>
      <c r="E6" s="4">
        <v>232324.42</v>
      </c>
      <c r="F6" s="4">
        <v>224557.079</v>
      </c>
      <c r="G6" s="4">
        <v>165488.98300000001</v>
      </c>
      <c r="H6" s="4">
        <v>96552.392999999996</v>
      </c>
      <c r="I6" s="4">
        <v>150136.31299999999</v>
      </c>
      <c r="J6" s="4">
        <v>142844.90400000001</v>
      </c>
      <c r="K6" s="4">
        <v>143545.166</v>
      </c>
      <c r="L6" s="4">
        <v>148943.99799999999</v>
      </c>
      <c r="M6" s="4">
        <v>148878.76999999999</v>
      </c>
      <c r="N6" s="4">
        <v>182989.15400000001</v>
      </c>
      <c r="O6" s="4">
        <v>167825.92499999999</v>
      </c>
      <c r="P6" s="4">
        <v>177554.5</v>
      </c>
      <c r="Q6" s="4">
        <v>193381.193</v>
      </c>
      <c r="R6" s="4">
        <v>194218.88</v>
      </c>
      <c r="S6" s="4">
        <v>204752.87299999999</v>
      </c>
      <c r="T6" s="4">
        <v>184198.22399999999</v>
      </c>
      <c r="U6" s="4">
        <v>219976.978</v>
      </c>
      <c r="V6" s="4">
        <v>180745.73800000001</v>
      </c>
      <c r="W6" s="4">
        <v>218283.86</v>
      </c>
      <c r="X6" s="4">
        <v>203059.37100000001</v>
      </c>
      <c r="Y6" s="4">
        <v>213935.022</v>
      </c>
      <c r="Z6" s="4">
        <v>204627.617</v>
      </c>
      <c r="AA6" s="4">
        <v>224452.92600000001</v>
      </c>
      <c r="AB6" s="4">
        <v>234622.65599999999</v>
      </c>
      <c r="AC6" s="4">
        <v>149008.06700000001</v>
      </c>
      <c r="AD6" s="4">
        <v>141602.75599999999</v>
      </c>
    </row>
    <row r="7" spans="1:39" x14ac:dyDescent="0.2">
      <c r="A7" s="2" t="s">
        <v>51</v>
      </c>
      <c r="B7" s="4">
        <v>197184.06700000001</v>
      </c>
      <c r="C7" s="4">
        <v>207688.62100000001</v>
      </c>
      <c r="D7" s="4">
        <v>193555.826</v>
      </c>
      <c r="E7" s="4">
        <v>230827.245</v>
      </c>
      <c r="F7" s="4">
        <v>223859.098</v>
      </c>
      <c r="G7" s="4">
        <v>164806.90299999999</v>
      </c>
      <c r="H7" s="4">
        <v>95569.919999999998</v>
      </c>
      <c r="I7" s="4">
        <v>149152.60999999999</v>
      </c>
      <c r="J7" s="4">
        <v>139559.986</v>
      </c>
      <c r="K7" s="4">
        <v>141799.329</v>
      </c>
      <c r="L7" s="4">
        <v>146951.03599999999</v>
      </c>
      <c r="M7" s="4">
        <v>146728.019</v>
      </c>
      <c r="N7" s="4">
        <v>181635.81899999999</v>
      </c>
      <c r="O7" s="4">
        <v>166871.68400000001</v>
      </c>
      <c r="P7" s="4">
        <v>150628.568</v>
      </c>
      <c r="Q7" s="4">
        <v>173525.24799999999</v>
      </c>
      <c r="R7" s="4">
        <v>190760.90400000001</v>
      </c>
      <c r="S7" s="4">
        <v>197892.84299999999</v>
      </c>
      <c r="T7" s="4">
        <v>171411.13200000001</v>
      </c>
      <c r="U7" s="4">
        <v>211212.76</v>
      </c>
      <c r="V7" s="4">
        <v>153245.997</v>
      </c>
      <c r="W7" s="4">
        <v>192776.36499999999</v>
      </c>
      <c r="X7" s="4">
        <v>176723.935</v>
      </c>
      <c r="Y7" s="4">
        <v>187829.26</v>
      </c>
      <c r="Z7" s="4">
        <v>172722.01</v>
      </c>
      <c r="AA7" s="4">
        <v>189288.962</v>
      </c>
      <c r="AB7" s="4">
        <v>204483.424</v>
      </c>
      <c r="AC7" s="4">
        <v>111315.162</v>
      </c>
      <c r="AD7" s="4">
        <v>104612.802</v>
      </c>
    </row>
    <row r="8" spans="1:39" x14ac:dyDescent="0.2">
      <c r="A8" s="2" t="s">
        <v>52</v>
      </c>
      <c r="B8" s="4">
        <v>0</v>
      </c>
      <c r="C8" s="4">
        <v>0</v>
      </c>
      <c r="D8" s="4">
        <v>0</v>
      </c>
      <c r="E8" s="4">
        <v>699.13900000000001</v>
      </c>
      <c r="F8" s="4">
        <v>0</v>
      </c>
      <c r="G8" s="4">
        <v>0</v>
      </c>
      <c r="H8" s="4">
        <v>2.8</v>
      </c>
      <c r="I8" s="4">
        <v>16.2</v>
      </c>
      <c r="J8" s="4">
        <v>2526.5920000000001</v>
      </c>
      <c r="K8" s="4">
        <v>977.375</v>
      </c>
      <c r="L8" s="4">
        <v>1500.367</v>
      </c>
      <c r="M8" s="4">
        <v>1609.6410000000001</v>
      </c>
      <c r="N8" s="4">
        <v>910.07600000000002</v>
      </c>
      <c r="O8" s="4">
        <v>220.88300000000001</v>
      </c>
      <c r="P8" s="4">
        <v>25852.428</v>
      </c>
      <c r="Q8" s="4">
        <v>18363.292000000001</v>
      </c>
      <c r="R8" s="4">
        <v>1014.5940000000001</v>
      </c>
      <c r="S8" s="4">
        <v>1920.136</v>
      </c>
      <c r="T8" s="4">
        <v>3984.915</v>
      </c>
      <c r="U8" s="4">
        <v>6637.3879999999999</v>
      </c>
      <c r="V8" s="4">
        <v>11646.257</v>
      </c>
      <c r="W8" s="4">
        <v>17333.597000000002</v>
      </c>
      <c r="X8" s="4">
        <v>18852.612000000001</v>
      </c>
      <c r="Y8" s="4">
        <v>21154.867999999999</v>
      </c>
      <c r="Z8" s="4">
        <v>26651.842000000001</v>
      </c>
      <c r="AA8" s="4">
        <v>27740.603999999999</v>
      </c>
      <c r="AB8" s="4">
        <v>21384.506000000001</v>
      </c>
      <c r="AC8" s="4">
        <v>25515.205000000002</v>
      </c>
      <c r="AD8" s="4">
        <v>26821.495999999999</v>
      </c>
    </row>
    <row r="9" spans="1:39" x14ac:dyDescent="0.2">
      <c r="A9" s="2" t="s">
        <v>53</v>
      </c>
      <c r="B9" s="4">
        <v>1.8</v>
      </c>
      <c r="C9" s="4">
        <v>0</v>
      </c>
      <c r="D9" s="4">
        <v>1.494</v>
      </c>
      <c r="E9" s="4">
        <v>7.9180000000000001</v>
      </c>
      <c r="F9" s="4">
        <v>18.634</v>
      </c>
      <c r="G9" s="4">
        <v>49.911000000000001</v>
      </c>
      <c r="H9" s="4">
        <v>212.87799999999999</v>
      </c>
      <c r="I9" s="4">
        <v>216.214</v>
      </c>
      <c r="J9" s="4">
        <v>267.79899999999998</v>
      </c>
      <c r="K9" s="4">
        <v>165.97399999999999</v>
      </c>
      <c r="L9" s="4">
        <v>50.276000000000003</v>
      </c>
      <c r="M9" s="4">
        <v>30.702000000000002</v>
      </c>
      <c r="N9" s="4">
        <v>6.7350000000000003</v>
      </c>
      <c r="O9" s="4">
        <v>128.39099999999999</v>
      </c>
      <c r="P9" s="4">
        <v>156.512</v>
      </c>
      <c r="Q9" s="4">
        <v>146.91999999999999</v>
      </c>
      <c r="R9" s="4">
        <v>772.30600000000004</v>
      </c>
      <c r="S9" s="4">
        <v>1616.777</v>
      </c>
      <c r="T9" s="4">
        <v>3007.0949999999998</v>
      </c>
      <c r="U9" s="4">
        <v>289.81700000000001</v>
      </c>
      <c r="V9" s="4">
        <v>12885.361999999999</v>
      </c>
      <c r="W9" s="4">
        <v>4924.9560000000001</v>
      </c>
      <c r="X9" s="4">
        <v>4101.1400000000003</v>
      </c>
      <c r="Y9" s="4">
        <v>839.78800000000001</v>
      </c>
      <c r="Z9" s="4">
        <v>271.63499999999999</v>
      </c>
      <c r="AA9" s="4">
        <v>401.54399999999998</v>
      </c>
      <c r="AB9" s="4">
        <v>475.47800000000001</v>
      </c>
      <c r="AC9" s="4">
        <v>398.11399999999998</v>
      </c>
      <c r="AD9" s="4">
        <v>430.20100000000002</v>
      </c>
    </row>
    <row r="10" spans="1:39" x14ac:dyDescent="0.2">
      <c r="A10" s="2" t="s">
        <v>54</v>
      </c>
      <c r="B10" s="4">
        <v>0</v>
      </c>
      <c r="C10" s="4">
        <v>11.56</v>
      </c>
      <c r="D10" s="4">
        <v>0</v>
      </c>
      <c r="E10" s="4">
        <v>14.356999999999999</v>
      </c>
      <c r="F10" s="4">
        <v>0.13600000000000001</v>
      </c>
      <c r="G10" s="4">
        <v>1.34</v>
      </c>
      <c r="H10" s="4">
        <v>1.464</v>
      </c>
      <c r="I10" s="4">
        <v>0</v>
      </c>
      <c r="J10" s="4">
        <v>0.76800000000000002</v>
      </c>
      <c r="K10" s="4">
        <v>0</v>
      </c>
      <c r="L10" s="4">
        <v>54.746000000000002</v>
      </c>
      <c r="M10" s="4">
        <v>35.200000000000003</v>
      </c>
      <c r="N10" s="4">
        <v>0</v>
      </c>
      <c r="O10" s="4">
        <v>4.92</v>
      </c>
      <c r="P10" s="4">
        <v>5.2809999999999997</v>
      </c>
      <c r="Q10" s="4">
        <v>22.905999999999999</v>
      </c>
      <c r="R10" s="4">
        <v>42.805999999999997</v>
      </c>
      <c r="S10" s="4">
        <v>88.391999999999996</v>
      </c>
      <c r="T10" s="4">
        <v>521.11400000000003</v>
      </c>
      <c r="U10" s="4">
        <v>179.334</v>
      </c>
      <c r="V10" s="4">
        <v>640.12099999999998</v>
      </c>
      <c r="W10" s="4">
        <v>566.80100000000004</v>
      </c>
      <c r="X10" s="4">
        <v>364.03500000000003</v>
      </c>
      <c r="Y10" s="4">
        <v>550.20500000000004</v>
      </c>
      <c r="Z10" s="4">
        <v>1309.752</v>
      </c>
      <c r="AA10" s="4">
        <v>2062.431</v>
      </c>
      <c r="AB10" s="4">
        <v>2463.913</v>
      </c>
      <c r="AC10" s="4">
        <v>4348.5140000000001</v>
      </c>
      <c r="AD10" s="4">
        <v>1840.3340000000001</v>
      </c>
    </row>
    <row r="11" spans="1:39" x14ac:dyDescent="0.2">
      <c r="A11" s="2" t="s">
        <v>55</v>
      </c>
      <c r="B11" s="4">
        <v>0</v>
      </c>
      <c r="C11" s="4">
        <v>0</v>
      </c>
      <c r="D11" s="4">
        <v>0.8</v>
      </c>
      <c r="E11" s="4">
        <v>0</v>
      </c>
      <c r="F11" s="4">
        <v>0</v>
      </c>
      <c r="G11" s="4">
        <v>0</v>
      </c>
      <c r="H11" s="4">
        <v>0</v>
      </c>
      <c r="I11" s="4">
        <v>0.8</v>
      </c>
      <c r="J11" s="4">
        <v>0</v>
      </c>
      <c r="K11" s="4">
        <v>1.425</v>
      </c>
      <c r="L11" s="4">
        <v>2.2799999999999998</v>
      </c>
      <c r="M11" s="4">
        <v>1.2809999999999999</v>
      </c>
      <c r="N11" s="4">
        <v>6.4530000000000003</v>
      </c>
      <c r="O11" s="4">
        <v>0</v>
      </c>
      <c r="P11" s="4">
        <v>8.8420000000000005</v>
      </c>
      <c r="Q11" s="4">
        <v>20.364999999999998</v>
      </c>
      <c r="R11" s="4">
        <v>0</v>
      </c>
      <c r="S11" s="4">
        <v>2.9940000000000002</v>
      </c>
      <c r="T11" s="4">
        <v>4118.0600000000004</v>
      </c>
      <c r="U11" s="4">
        <v>7.3570000000000002</v>
      </c>
      <c r="V11" s="4">
        <v>30.302</v>
      </c>
      <c r="W11" s="4">
        <v>53.185000000000002</v>
      </c>
      <c r="X11" s="4">
        <v>46.283999999999999</v>
      </c>
      <c r="Y11" s="4">
        <v>46.84</v>
      </c>
      <c r="Z11" s="4">
        <v>237.05799999999999</v>
      </c>
      <c r="AA11" s="4">
        <v>2286.88</v>
      </c>
      <c r="AB11" s="4">
        <v>3248.1990000000001</v>
      </c>
      <c r="AC11" s="4">
        <v>3851.498</v>
      </c>
      <c r="AD11" s="4">
        <v>2426.212</v>
      </c>
    </row>
    <row r="12" spans="1:39" x14ac:dyDescent="0.2">
      <c r="A12" s="2" t="s">
        <v>56</v>
      </c>
      <c r="B12" s="4">
        <v>0</v>
      </c>
      <c r="C12" s="4">
        <v>0</v>
      </c>
      <c r="D12" s="4">
        <v>0</v>
      </c>
      <c r="E12" s="4">
        <v>0.85199999999999998</v>
      </c>
      <c r="F12" s="4">
        <v>2.028</v>
      </c>
      <c r="G12" s="4">
        <v>6.4880000000000004</v>
      </c>
      <c r="H12" s="4">
        <v>3.2519999999999998</v>
      </c>
      <c r="I12" s="4">
        <v>2.3279999999999998</v>
      </c>
      <c r="J12" s="4">
        <v>5.8029999999999999</v>
      </c>
      <c r="K12" s="4">
        <v>0.96</v>
      </c>
      <c r="L12" s="4">
        <v>0</v>
      </c>
      <c r="M12" s="4">
        <v>0</v>
      </c>
      <c r="N12" s="4">
        <v>3.9569999999999999</v>
      </c>
      <c r="O12" s="4">
        <v>20.983000000000001</v>
      </c>
      <c r="P12" s="4">
        <v>64.311999999999998</v>
      </c>
      <c r="Q12" s="4">
        <v>161.22300000000001</v>
      </c>
      <c r="R12" s="4">
        <v>189.072</v>
      </c>
      <c r="S12" s="4">
        <v>166.25200000000001</v>
      </c>
      <c r="T12" s="4">
        <v>176.20599999999999</v>
      </c>
      <c r="U12" s="4">
        <v>188.30600000000001</v>
      </c>
      <c r="V12" s="4">
        <v>223.56299999999999</v>
      </c>
      <c r="W12" s="4">
        <v>335.69299999999998</v>
      </c>
      <c r="X12" s="4">
        <v>655.94</v>
      </c>
      <c r="Y12" s="4">
        <v>895.82600000000002</v>
      </c>
      <c r="Z12" s="4">
        <v>1283.0050000000001</v>
      </c>
      <c r="AA12" s="4">
        <v>1339.3920000000001</v>
      </c>
      <c r="AB12" s="4">
        <v>1461.454</v>
      </c>
      <c r="AC12" s="4">
        <v>1798.71</v>
      </c>
      <c r="AD12" s="4">
        <v>2284.0770000000002</v>
      </c>
    </row>
    <row r="13" spans="1:39" x14ac:dyDescent="0.2">
      <c r="A13" s="2" t="s">
        <v>57</v>
      </c>
      <c r="B13" s="4">
        <v>0</v>
      </c>
      <c r="C13" s="4">
        <v>0.89400000000000002</v>
      </c>
      <c r="D13" s="4">
        <v>0</v>
      </c>
      <c r="E13" s="4">
        <v>0</v>
      </c>
      <c r="F13" s="4">
        <v>0</v>
      </c>
      <c r="G13" s="4">
        <v>5.7889999999999997</v>
      </c>
      <c r="H13" s="4">
        <v>0.80800000000000005</v>
      </c>
      <c r="I13" s="4">
        <v>0.39300000000000002</v>
      </c>
      <c r="J13" s="4">
        <v>1.28</v>
      </c>
      <c r="K13" s="4">
        <v>0.60499999999999998</v>
      </c>
      <c r="L13" s="4">
        <v>0</v>
      </c>
      <c r="M13" s="4">
        <v>0</v>
      </c>
      <c r="N13" s="4">
        <v>0</v>
      </c>
      <c r="O13" s="4">
        <v>0</v>
      </c>
      <c r="P13" s="4">
        <v>0</v>
      </c>
      <c r="Q13" s="4">
        <v>71.120999999999995</v>
      </c>
      <c r="R13" s="4">
        <v>54.759</v>
      </c>
      <c r="S13" s="4">
        <v>301.02499999999998</v>
      </c>
      <c r="T13" s="4">
        <v>0</v>
      </c>
      <c r="U13" s="4">
        <v>19</v>
      </c>
      <c r="V13" s="4">
        <v>245.7</v>
      </c>
      <c r="W13" s="4">
        <v>815.93399999999997</v>
      </c>
      <c r="X13" s="4">
        <v>1096.777</v>
      </c>
      <c r="Y13" s="4">
        <v>736.49800000000005</v>
      </c>
      <c r="Z13" s="4">
        <v>299.66399999999999</v>
      </c>
      <c r="AA13" s="4">
        <v>100.364</v>
      </c>
      <c r="AB13" s="4">
        <v>2.1280000000000001</v>
      </c>
      <c r="AC13" s="4">
        <v>618.42499999999995</v>
      </c>
      <c r="AD13" s="4">
        <v>1229.6600000000001</v>
      </c>
    </row>
    <row r="14" spans="1:39" x14ac:dyDescent="0.2">
      <c r="A14" s="2" t="s">
        <v>58</v>
      </c>
      <c r="B14" s="4">
        <v>0</v>
      </c>
      <c r="C14" s="4">
        <v>2.4</v>
      </c>
      <c r="D14" s="4">
        <v>0</v>
      </c>
      <c r="E14" s="4">
        <v>0.9</v>
      </c>
      <c r="F14" s="4">
        <v>1.1160000000000001</v>
      </c>
      <c r="G14" s="4">
        <v>0</v>
      </c>
      <c r="H14" s="4">
        <v>3</v>
      </c>
      <c r="I14" s="4">
        <v>0.9</v>
      </c>
      <c r="J14" s="4">
        <v>12.685</v>
      </c>
      <c r="K14" s="4">
        <v>2.206</v>
      </c>
      <c r="L14" s="4">
        <v>0</v>
      </c>
      <c r="M14" s="4">
        <v>0</v>
      </c>
      <c r="N14" s="4">
        <v>12.397</v>
      </c>
      <c r="O14" s="4">
        <v>8.73</v>
      </c>
      <c r="P14" s="4">
        <v>27.812000000000001</v>
      </c>
      <c r="Q14" s="4">
        <v>35.256999999999998</v>
      </c>
      <c r="R14" s="4">
        <v>4.5</v>
      </c>
      <c r="S14" s="4">
        <v>61.689</v>
      </c>
      <c r="T14" s="4">
        <v>192.654</v>
      </c>
      <c r="U14" s="4">
        <v>468.30799999999999</v>
      </c>
      <c r="V14" s="4">
        <v>499.75599999999997</v>
      </c>
      <c r="W14" s="4">
        <v>358.13200000000001</v>
      </c>
      <c r="X14" s="4">
        <v>275.24599999999998</v>
      </c>
      <c r="Y14" s="4">
        <v>718.64200000000005</v>
      </c>
      <c r="Z14" s="4">
        <v>347.21899999999999</v>
      </c>
      <c r="AA14" s="4">
        <v>68.626000000000005</v>
      </c>
      <c r="AB14" s="4">
        <v>150.386</v>
      </c>
      <c r="AC14" s="4">
        <v>360.63799999999998</v>
      </c>
      <c r="AD14" s="4">
        <v>555.47199999999998</v>
      </c>
    </row>
    <row r="15" spans="1:39" x14ac:dyDescent="0.2">
      <c r="A15" s="2" t="s">
        <v>59</v>
      </c>
      <c r="B15" s="4">
        <v>0.998</v>
      </c>
      <c r="C15" s="4">
        <v>1.825</v>
      </c>
      <c r="D15" s="4">
        <v>63.5</v>
      </c>
      <c r="E15" s="4">
        <v>113</v>
      </c>
      <c r="F15" s="4">
        <v>126</v>
      </c>
      <c r="G15" s="4">
        <v>0</v>
      </c>
      <c r="H15" s="4">
        <v>0</v>
      </c>
      <c r="I15" s="4">
        <v>0</v>
      </c>
      <c r="J15" s="4">
        <v>0</v>
      </c>
      <c r="K15" s="4">
        <v>0</v>
      </c>
      <c r="L15" s="4">
        <v>0</v>
      </c>
      <c r="M15" s="4">
        <v>0</v>
      </c>
      <c r="N15" s="4">
        <v>0.3</v>
      </c>
      <c r="O15" s="4">
        <v>0</v>
      </c>
      <c r="P15" s="4">
        <v>0</v>
      </c>
      <c r="Q15" s="4">
        <v>124</v>
      </c>
      <c r="R15" s="4">
        <v>128</v>
      </c>
      <c r="S15" s="4">
        <v>133</v>
      </c>
      <c r="T15" s="4">
        <v>209.53200000000001</v>
      </c>
      <c r="U15" s="4">
        <v>159</v>
      </c>
      <c r="V15" s="4">
        <v>174.52500000000001</v>
      </c>
      <c r="W15" s="4">
        <v>194.065</v>
      </c>
      <c r="X15" s="4">
        <v>457.44</v>
      </c>
      <c r="Y15" s="4">
        <v>423.97800000000001</v>
      </c>
      <c r="Z15" s="4">
        <v>429.6</v>
      </c>
      <c r="AA15" s="4">
        <v>177.7</v>
      </c>
      <c r="AB15" s="4">
        <v>275</v>
      </c>
      <c r="AC15" s="4">
        <v>133.19999999999999</v>
      </c>
      <c r="AD15" s="4">
        <v>590.50099999999998</v>
      </c>
    </row>
    <row r="16" spans="1:39" hidden="1" x14ac:dyDescent="0.2">
      <c r="A16" s="2" t="s">
        <v>60</v>
      </c>
      <c r="B16" s="4">
        <v>2.282</v>
      </c>
      <c r="C16" s="4">
        <v>1.407</v>
      </c>
      <c r="D16" s="4">
        <v>3.2189999999999999</v>
      </c>
      <c r="E16" s="4">
        <v>4.891</v>
      </c>
      <c r="F16" s="4">
        <v>0</v>
      </c>
      <c r="G16" s="4">
        <v>0</v>
      </c>
      <c r="H16" s="4">
        <v>8.798</v>
      </c>
      <c r="I16" s="4">
        <v>14.686999999999999</v>
      </c>
      <c r="J16" s="4">
        <v>21.175999999999998</v>
      </c>
      <c r="K16" s="4">
        <v>18.759</v>
      </c>
      <c r="L16" s="4">
        <v>18.677</v>
      </c>
      <c r="M16" s="4">
        <v>15.595000000000001</v>
      </c>
      <c r="N16" s="4">
        <v>2.0299999999999998</v>
      </c>
      <c r="O16" s="4">
        <v>5.6820000000000004</v>
      </c>
      <c r="P16" s="4">
        <v>8.1790000000000003</v>
      </c>
      <c r="Q16" s="4">
        <v>23.675000000000001</v>
      </c>
      <c r="R16" s="4">
        <v>24.587</v>
      </c>
      <c r="S16" s="4">
        <v>45.33</v>
      </c>
      <c r="T16" s="4">
        <v>71.289000000000001</v>
      </c>
      <c r="U16" s="4">
        <v>122.074</v>
      </c>
      <c r="V16" s="4">
        <v>89.760999999999996</v>
      </c>
      <c r="W16" s="4">
        <v>147.512</v>
      </c>
      <c r="X16" s="4">
        <v>184.80500000000001</v>
      </c>
      <c r="Y16" s="4">
        <v>163.29499999999999</v>
      </c>
      <c r="Z16" s="4">
        <v>244.654</v>
      </c>
      <c r="AA16" s="4">
        <v>173.25899999999999</v>
      </c>
      <c r="AB16" s="4">
        <v>179.76400000000001</v>
      </c>
      <c r="AC16" s="4">
        <v>170.12700000000001</v>
      </c>
      <c r="AD16" s="4">
        <v>279.88600000000002</v>
      </c>
    </row>
    <row r="17" spans="1:30" hidden="1" x14ac:dyDescent="0.2">
      <c r="A17" s="2" t="s">
        <v>61</v>
      </c>
      <c r="B17" s="4">
        <v>1106.1010000000001</v>
      </c>
      <c r="C17" s="4">
        <v>56.243000000000002</v>
      </c>
      <c r="D17" s="4">
        <v>0</v>
      </c>
      <c r="E17" s="4">
        <v>2.069</v>
      </c>
      <c r="F17" s="4">
        <v>0.44800000000000001</v>
      </c>
      <c r="G17" s="4">
        <v>2.7759999999999998</v>
      </c>
      <c r="H17" s="4">
        <v>9.2260000000000009</v>
      </c>
      <c r="I17" s="4">
        <v>10.817</v>
      </c>
      <c r="J17" s="4">
        <v>0.749</v>
      </c>
      <c r="K17" s="4">
        <v>0.83099999999999996</v>
      </c>
      <c r="L17" s="4">
        <v>1.1279999999999999</v>
      </c>
      <c r="M17" s="4">
        <v>0</v>
      </c>
      <c r="N17" s="4">
        <v>0.96</v>
      </c>
      <c r="O17" s="4">
        <v>1.8109999999999999</v>
      </c>
      <c r="P17" s="4">
        <v>3.3359999999999999</v>
      </c>
      <c r="Q17" s="4">
        <v>1.0249999999999999</v>
      </c>
      <c r="R17" s="4">
        <v>0.24099999999999999</v>
      </c>
      <c r="S17" s="4">
        <v>0</v>
      </c>
      <c r="T17" s="4">
        <v>25.242000000000001</v>
      </c>
      <c r="U17" s="4">
        <v>33.488</v>
      </c>
      <c r="V17" s="4">
        <v>45.225999999999999</v>
      </c>
      <c r="W17" s="4">
        <v>109.285</v>
      </c>
      <c r="X17" s="4">
        <v>2.726</v>
      </c>
      <c r="Y17" s="4">
        <v>205.32599999999999</v>
      </c>
      <c r="Z17" s="4">
        <v>433.36</v>
      </c>
      <c r="AA17" s="4">
        <v>187.76499999999999</v>
      </c>
      <c r="AB17" s="4">
        <v>1.54</v>
      </c>
      <c r="AC17" s="4">
        <v>7.63</v>
      </c>
      <c r="AD17" s="4">
        <v>11.308999999999999</v>
      </c>
    </row>
    <row r="18" spans="1:30" hidden="1" x14ac:dyDescent="0.2">
      <c r="A18" s="2" t="s">
        <v>62</v>
      </c>
      <c r="B18" s="4">
        <v>22.370999999999999</v>
      </c>
      <c r="C18" s="4">
        <v>25.798999999999999</v>
      </c>
      <c r="D18" s="4">
        <v>31.725999999999999</v>
      </c>
      <c r="E18" s="4">
        <v>50.243000000000002</v>
      </c>
      <c r="F18" s="4">
        <v>53.850999999999999</v>
      </c>
      <c r="G18" s="4">
        <v>74.989999999999995</v>
      </c>
      <c r="H18" s="4">
        <v>40.189</v>
      </c>
      <c r="I18" s="4">
        <v>50.12</v>
      </c>
      <c r="J18" s="4">
        <v>49.463000000000001</v>
      </c>
      <c r="K18" s="4">
        <v>76.516999999999996</v>
      </c>
      <c r="L18" s="4">
        <v>44.04</v>
      </c>
      <c r="M18" s="4">
        <v>79.584999999999994</v>
      </c>
      <c r="N18" s="4">
        <v>34.033000000000001</v>
      </c>
      <c r="O18" s="4">
        <v>76.268000000000001</v>
      </c>
      <c r="P18" s="4">
        <v>115.67</v>
      </c>
      <c r="Q18" s="4">
        <v>177.976</v>
      </c>
      <c r="R18" s="4">
        <v>111.146</v>
      </c>
      <c r="S18" s="4">
        <v>92.947999999999993</v>
      </c>
      <c r="T18" s="4">
        <v>66.53</v>
      </c>
      <c r="U18" s="4">
        <v>157.572</v>
      </c>
      <c r="V18" s="4">
        <v>149.107</v>
      </c>
      <c r="W18" s="4">
        <v>134.221</v>
      </c>
      <c r="X18" s="4">
        <v>34.765999999999998</v>
      </c>
      <c r="Y18" s="4">
        <v>31.632999999999999</v>
      </c>
      <c r="Z18" s="4">
        <v>38.381</v>
      </c>
      <c r="AA18" s="4">
        <v>7.3680000000000003</v>
      </c>
      <c r="AB18" s="4">
        <v>30.085000000000001</v>
      </c>
      <c r="AC18" s="4">
        <v>95.924000000000007</v>
      </c>
      <c r="AD18" s="4">
        <v>215.666</v>
      </c>
    </row>
    <row r="19" spans="1:30" hidden="1" x14ac:dyDescent="0.2">
      <c r="A19" s="2" t="s">
        <v>63</v>
      </c>
      <c r="B19" s="4">
        <v>0</v>
      </c>
      <c r="C19" s="4">
        <v>0.92500000000000004</v>
      </c>
      <c r="D19" s="4">
        <v>0</v>
      </c>
      <c r="E19" s="4">
        <v>0.49399999999999999</v>
      </c>
      <c r="F19" s="4">
        <v>0.48</v>
      </c>
      <c r="G19" s="4">
        <v>7.0000000000000001E-3</v>
      </c>
      <c r="H19" s="4">
        <v>0</v>
      </c>
      <c r="I19" s="4">
        <v>1.6479999999999999</v>
      </c>
      <c r="J19" s="4">
        <v>2.57</v>
      </c>
      <c r="K19" s="4">
        <v>0</v>
      </c>
      <c r="L19" s="4">
        <v>1.26</v>
      </c>
      <c r="M19" s="4">
        <v>0</v>
      </c>
      <c r="N19" s="4">
        <v>61.508000000000003</v>
      </c>
      <c r="O19" s="4">
        <v>91.238</v>
      </c>
      <c r="P19" s="4">
        <v>47.585999999999999</v>
      </c>
      <c r="Q19" s="4">
        <v>134.06299999999999</v>
      </c>
      <c r="R19" s="4">
        <v>169.524</v>
      </c>
      <c r="S19" s="4">
        <v>220.82400000000001</v>
      </c>
      <c r="T19" s="4">
        <v>205.078</v>
      </c>
      <c r="U19" s="4">
        <v>203.221</v>
      </c>
      <c r="V19" s="4">
        <v>328.40300000000002</v>
      </c>
      <c r="W19" s="4">
        <v>147.642</v>
      </c>
      <c r="X19" s="4">
        <v>11.332000000000001</v>
      </c>
      <c r="Y19" s="4">
        <v>34.743000000000002</v>
      </c>
      <c r="Z19" s="4">
        <v>32.051000000000002</v>
      </c>
      <c r="AA19" s="4">
        <v>46.960999999999999</v>
      </c>
      <c r="AB19" s="4">
        <v>14.034000000000001</v>
      </c>
      <c r="AC19" s="4">
        <v>36.146999999999998</v>
      </c>
      <c r="AD19" s="4">
        <v>29.757999999999999</v>
      </c>
    </row>
    <row r="20" spans="1:30" hidden="1" x14ac:dyDescent="0.2">
      <c r="A20" s="2" t="s">
        <v>64</v>
      </c>
      <c r="B20" s="4">
        <v>0</v>
      </c>
      <c r="C20" s="4">
        <v>0</v>
      </c>
      <c r="D20" s="4">
        <v>0</v>
      </c>
      <c r="E20" s="4">
        <v>23.7</v>
      </c>
      <c r="F20" s="4">
        <v>129.95400000000001</v>
      </c>
      <c r="G20" s="4">
        <v>251.95</v>
      </c>
      <c r="H20" s="4">
        <v>40.177999999999997</v>
      </c>
      <c r="I20" s="4">
        <v>227.18</v>
      </c>
      <c r="J20" s="4">
        <v>130.02199999999999</v>
      </c>
      <c r="K20" s="4">
        <v>90.980999999999995</v>
      </c>
      <c r="L20" s="4">
        <v>148.13399999999999</v>
      </c>
      <c r="M20" s="4">
        <v>60.85</v>
      </c>
      <c r="N20" s="4">
        <v>133.429</v>
      </c>
      <c r="O20" s="4">
        <v>83.691000000000003</v>
      </c>
      <c r="P20" s="4">
        <v>54.789000000000001</v>
      </c>
      <c r="Q20" s="4">
        <v>12.167999999999999</v>
      </c>
      <c r="R20" s="4">
        <v>0</v>
      </c>
      <c r="S20" s="4">
        <v>0</v>
      </c>
      <c r="T20" s="4">
        <v>0</v>
      </c>
      <c r="U20" s="4">
        <v>30.77</v>
      </c>
      <c r="V20" s="4">
        <v>56.677</v>
      </c>
      <c r="W20" s="4">
        <v>71.040000000000006</v>
      </c>
      <c r="X20" s="4">
        <v>98.375</v>
      </c>
      <c r="Y20" s="4">
        <v>114.193</v>
      </c>
      <c r="Z20" s="4">
        <v>73.917000000000002</v>
      </c>
      <c r="AA20" s="4">
        <v>61.683</v>
      </c>
      <c r="AB20" s="4">
        <v>148.03100000000001</v>
      </c>
      <c r="AC20" s="4">
        <v>74.022999999999996</v>
      </c>
      <c r="AD20" s="4">
        <v>61.683999999999997</v>
      </c>
    </row>
    <row r="21" spans="1:30" hidden="1" x14ac:dyDescent="0.2">
      <c r="A21" s="2" t="s">
        <v>65</v>
      </c>
      <c r="B21" s="4">
        <v>1.08</v>
      </c>
      <c r="C21" s="4">
        <v>10.845000000000001</v>
      </c>
      <c r="D21" s="4">
        <v>7.4749999999999996</v>
      </c>
      <c r="E21" s="4">
        <v>13.707000000000001</v>
      </c>
      <c r="F21" s="4">
        <v>13.32</v>
      </c>
      <c r="G21" s="4">
        <v>10.757999999999999</v>
      </c>
      <c r="H21" s="4">
        <v>24.416</v>
      </c>
      <c r="I21" s="4">
        <v>12.173</v>
      </c>
      <c r="J21" s="4">
        <v>44.53</v>
      </c>
      <c r="K21" s="4">
        <v>29.372</v>
      </c>
      <c r="L21" s="4">
        <v>5.6360000000000001</v>
      </c>
      <c r="M21" s="4">
        <v>12.673</v>
      </c>
      <c r="N21" s="4">
        <v>20.001999999999999</v>
      </c>
      <c r="O21" s="4">
        <v>23.265999999999998</v>
      </c>
      <c r="P21" s="4">
        <v>30.622</v>
      </c>
      <c r="Q21" s="4">
        <v>23.135999999999999</v>
      </c>
      <c r="R21" s="4">
        <v>15.117000000000001</v>
      </c>
      <c r="S21" s="4">
        <v>26.63</v>
      </c>
      <c r="T21" s="4">
        <v>39.198999999999998</v>
      </c>
      <c r="U21" s="4">
        <v>54.235999999999997</v>
      </c>
      <c r="V21" s="4">
        <v>20.138000000000002</v>
      </c>
      <c r="W21" s="4">
        <v>58.372</v>
      </c>
      <c r="X21" s="4">
        <v>32.526000000000003</v>
      </c>
      <c r="Y21" s="4">
        <v>65.992999999999995</v>
      </c>
      <c r="Z21" s="4">
        <v>88.262</v>
      </c>
      <c r="AA21" s="4">
        <v>46.723999999999997</v>
      </c>
      <c r="AB21" s="4">
        <v>28.888000000000002</v>
      </c>
      <c r="AC21" s="4">
        <v>36.695</v>
      </c>
      <c r="AD21" s="4">
        <v>33.542999999999999</v>
      </c>
    </row>
    <row r="22" spans="1:30" hidden="1" x14ac:dyDescent="0.2">
      <c r="A22" s="2" t="s">
        <v>66</v>
      </c>
      <c r="B22" s="4">
        <v>1009.521</v>
      </c>
      <c r="C22" s="4">
        <v>248.155</v>
      </c>
      <c r="D22" s="4">
        <v>116.602</v>
      </c>
      <c r="E22" s="4">
        <v>223.01400000000001</v>
      </c>
      <c r="F22" s="4">
        <v>57.48</v>
      </c>
      <c r="G22" s="4">
        <v>32.497999999999998</v>
      </c>
      <c r="H22" s="4">
        <v>1.032</v>
      </c>
      <c r="I22" s="4">
        <v>5.1999999999999998E-2</v>
      </c>
      <c r="J22" s="4">
        <v>1.0980000000000001</v>
      </c>
      <c r="K22" s="4">
        <v>0</v>
      </c>
      <c r="L22" s="4">
        <v>0</v>
      </c>
      <c r="M22" s="4">
        <v>3.3380000000000001</v>
      </c>
      <c r="N22" s="4">
        <v>0</v>
      </c>
      <c r="O22" s="4">
        <v>8</v>
      </c>
      <c r="P22" s="4">
        <v>37.752000000000002</v>
      </c>
      <c r="Q22" s="4">
        <v>38.295000000000002</v>
      </c>
      <c r="R22" s="4">
        <v>37.704000000000001</v>
      </c>
      <c r="S22" s="4">
        <v>51.435000000000002</v>
      </c>
      <c r="T22" s="4">
        <v>39.226999999999997</v>
      </c>
      <c r="U22" s="4">
        <v>5.4969999999999999</v>
      </c>
      <c r="V22" s="4">
        <v>61.341000000000001</v>
      </c>
      <c r="W22" s="4">
        <v>11.875</v>
      </c>
      <c r="X22" s="4">
        <v>0</v>
      </c>
      <c r="Y22" s="4">
        <v>12.164</v>
      </c>
      <c r="Z22" s="4">
        <v>3.44</v>
      </c>
      <c r="AA22" s="4">
        <v>155.87700000000001</v>
      </c>
      <c r="AB22" s="4">
        <v>123.97799999999999</v>
      </c>
      <c r="AC22" s="4">
        <v>19</v>
      </c>
      <c r="AD22" s="4">
        <v>3.2</v>
      </c>
    </row>
    <row r="23" spans="1:30" hidden="1" x14ac:dyDescent="0.2">
      <c r="A23" s="2" t="s">
        <v>67</v>
      </c>
      <c r="B23" s="4">
        <v>0</v>
      </c>
      <c r="C23" s="4">
        <v>0</v>
      </c>
      <c r="D23" s="4">
        <v>0</v>
      </c>
      <c r="E23" s="4">
        <v>0</v>
      </c>
      <c r="F23" s="4">
        <v>0</v>
      </c>
      <c r="G23" s="4">
        <v>0</v>
      </c>
      <c r="H23" s="4">
        <v>0</v>
      </c>
      <c r="I23" s="4">
        <v>0</v>
      </c>
      <c r="J23" s="4">
        <v>0</v>
      </c>
      <c r="K23" s="4">
        <v>0</v>
      </c>
      <c r="L23" s="4">
        <v>0</v>
      </c>
      <c r="M23" s="4">
        <v>0</v>
      </c>
      <c r="N23" s="4">
        <v>0</v>
      </c>
      <c r="O23" s="4">
        <v>0</v>
      </c>
      <c r="P23" s="4">
        <v>0</v>
      </c>
      <c r="Q23" s="4">
        <v>0</v>
      </c>
      <c r="R23" s="4">
        <v>0</v>
      </c>
      <c r="S23" s="4">
        <v>0</v>
      </c>
      <c r="T23" s="4">
        <v>0</v>
      </c>
      <c r="U23" s="4">
        <v>32.046999999999997</v>
      </c>
      <c r="V23" s="4">
        <v>0.80600000000000005</v>
      </c>
      <c r="W23" s="4">
        <v>3.3860000000000001</v>
      </c>
      <c r="X23" s="4">
        <v>2.7829999999999999</v>
      </c>
      <c r="Y23" s="4">
        <v>0.55000000000000004</v>
      </c>
      <c r="Z23" s="4">
        <v>63.079000000000001</v>
      </c>
      <c r="AA23" s="4">
        <v>156.571</v>
      </c>
      <c r="AB23" s="4">
        <v>2.9990000000000001</v>
      </c>
      <c r="AC23" s="4">
        <v>2.4359999999999999</v>
      </c>
      <c r="AD23" s="4">
        <v>4.4459999999999997</v>
      </c>
    </row>
    <row r="24" spans="1:30" hidden="1" x14ac:dyDescent="0.2">
      <c r="A24" s="2" t="s">
        <v>68</v>
      </c>
      <c r="B24" s="4">
        <v>24.303999999999998</v>
      </c>
      <c r="C24" s="4">
        <v>9</v>
      </c>
      <c r="D24" s="4">
        <v>7.05</v>
      </c>
      <c r="E24" s="4">
        <v>2</v>
      </c>
      <c r="F24" s="4">
        <v>0</v>
      </c>
      <c r="G24" s="4">
        <v>0</v>
      </c>
      <c r="H24" s="4">
        <v>0</v>
      </c>
      <c r="I24" s="4">
        <v>0</v>
      </c>
      <c r="J24" s="4">
        <v>0</v>
      </c>
      <c r="K24" s="4">
        <v>0</v>
      </c>
      <c r="L24" s="4">
        <v>0</v>
      </c>
      <c r="M24" s="4">
        <v>0</v>
      </c>
      <c r="N24" s="4">
        <v>0</v>
      </c>
      <c r="O24" s="4">
        <v>0</v>
      </c>
      <c r="P24" s="4">
        <v>0</v>
      </c>
      <c r="Q24" s="4">
        <v>0</v>
      </c>
      <c r="R24" s="4">
        <v>0</v>
      </c>
      <c r="S24" s="4">
        <v>0</v>
      </c>
      <c r="T24" s="4">
        <v>0</v>
      </c>
      <c r="U24" s="4">
        <v>43.048000000000002</v>
      </c>
      <c r="V24" s="4">
        <v>147.63999999999999</v>
      </c>
      <c r="W24" s="4">
        <v>0</v>
      </c>
      <c r="X24" s="4">
        <v>0</v>
      </c>
      <c r="Y24" s="4">
        <v>0</v>
      </c>
      <c r="Z24" s="4">
        <v>0</v>
      </c>
      <c r="AA24" s="4">
        <v>0</v>
      </c>
      <c r="AB24" s="4">
        <v>11.567</v>
      </c>
      <c r="AC24" s="4">
        <v>62.866999999999997</v>
      </c>
      <c r="AD24" s="4">
        <v>1.575</v>
      </c>
    </row>
    <row r="25" spans="1:30" hidden="1" x14ac:dyDescent="0.2">
      <c r="A25" s="2" t="s">
        <v>69</v>
      </c>
      <c r="B25" s="4">
        <v>0</v>
      </c>
      <c r="C25" s="4">
        <v>0</v>
      </c>
      <c r="D25" s="4">
        <v>5.56</v>
      </c>
      <c r="E25" s="4">
        <v>0</v>
      </c>
      <c r="F25" s="4">
        <v>6.0490000000000004</v>
      </c>
      <c r="G25" s="4">
        <v>0</v>
      </c>
      <c r="H25" s="4">
        <v>0</v>
      </c>
      <c r="I25" s="4">
        <v>0</v>
      </c>
      <c r="J25" s="4">
        <v>0</v>
      </c>
      <c r="K25" s="4">
        <v>36.835999999999999</v>
      </c>
      <c r="L25" s="4">
        <v>21.576000000000001</v>
      </c>
      <c r="M25" s="4">
        <v>19.309000000000001</v>
      </c>
      <c r="N25" s="4">
        <v>51.860999999999997</v>
      </c>
      <c r="O25" s="4">
        <v>49.372999999999998</v>
      </c>
      <c r="P25" s="4">
        <v>85.629000000000005</v>
      </c>
      <c r="Q25" s="4">
        <v>14.693</v>
      </c>
      <c r="R25" s="4">
        <v>4.1749999999999998</v>
      </c>
      <c r="S25" s="4">
        <v>14.718999999999999</v>
      </c>
      <c r="T25" s="4">
        <v>36.979999999999997</v>
      </c>
      <c r="U25" s="4">
        <v>16.736000000000001</v>
      </c>
      <c r="V25" s="4">
        <v>25.597999999999999</v>
      </c>
      <c r="W25" s="4">
        <v>9.7430000000000003</v>
      </c>
      <c r="X25" s="4">
        <v>6.726</v>
      </c>
      <c r="Y25" s="4">
        <v>15.967000000000001</v>
      </c>
      <c r="Z25" s="4">
        <v>24.510999999999999</v>
      </c>
      <c r="AA25" s="4">
        <v>20.23</v>
      </c>
      <c r="AB25" s="4">
        <v>28.231999999999999</v>
      </c>
      <c r="AC25" s="4">
        <v>48.789000000000001</v>
      </c>
      <c r="AD25" s="4">
        <v>19.856999999999999</v>
      </c>
    </row>
    <row r="26" spans="1:30" hidden="1" x14ac:dyDescent="0.2">
      <c r="A26" s="2" t="s">
        <v>70</v>
      </c>
      <c r="B26" s="4">
        <v>0</v>
      </c>
      <c r="C26" s="4">
        <v>0</v>
      </c>
      <c r="D26" s="4">
        <v>0</v>
      </c>
      <c r="E26" s="4">
        <v>0</v>
      </c>
      <c r="F26" s="4">
        <v>0</v>
      </c>
      <c r="G26" s="4">
        <v>0</v>
      </c>
      <c r="H26" s="4">
        <v>0</v>
      </c>
      <c r="I26" s="4">
        <v>0</v>
      </c>
      <c r="J26" s="4">
        <v>0</v>
      </c>
      <c r="K26" s="4">
        <v>0</v>
      </c>
      <c r="L26" s="4">
        <v>0</v>
      </c>
      <c r="M26" s="4">
        <v>0</v>
      </c>
      <c r="N26" s="4">
        <v>0</v>
      </c>
      <c r="O26" s="4">
        <v>0</v>
      </c>
      <c r="P26" s="4">
        <v>0</v>
      </c>
      <c r="Q26" s="4">
        <v>0</v>
      </c>
      <c r="R26" s="4">
        <v>0</v>
      </c>
      <c r="S26" s="4">
        <v>0</v>
      </c>
      <c r="T26" s="4">
        <v>0</v>
      </c>
      <c r="U26" s="4">
        <v>0</v>
      </c>
      <c r="V26" s="4">
        <v>75.05</v>
      </c>
      <c r="W26" s="4">
        <v>111.36</v>
      </c>
      <c r="X26" s="4">
        <v>0</v>
      </c>
      <c r="Y26" s="4">
        <v>0.48</v>
      </c>
      <c r="Z26" s="4">
        <v>0</v>
      </c>
      <c r="AA26" s="4">
        <v>0.499</v>
      </c>
      <c r="AB26" s="4">
        <v>0</v>
      </c>
      <c r="AC26" s="4">
        <v>0</v>
      </c>
      <c r="AD26" s="4">
        <v>0</v>
      </c>
    </row>
    <row r="27" spans="1:30" hidden="1" x14ac:dyDescent="0.2">
      <c r="A27" s="2" t="s">
        <v>71</v>
      </c>
      <c r="B27" s="4">
        <v>0</v>
      </c>
      <c r="C27" s="4">
        <v>0</v>
      </c>
      <c r="D27" s="4">
        <v>0</v>
      </c>
      <c r="E27" s="4">
        <v>0</v>
      </c>
      <c r="F27" s="4">
        <v>0</v>
      </c>
      <c r="G27" s="4">
        <v>0</v>
      </c>
      <c r="H27" s="4">
        <v>0</v>
      </c>
      <c r="I27" s="4">
        <v>0</v>
      </c>
      <c r="J27" s="4">
        <v>0</v>
      </c>
      <c r="K27" s="4">
        <v>0</v>
      </c>
      <c r="L27" s="4">
        <v>0</v>
      </c>
      <c r="M27" s="4">
        <v>0</v>
      </c>
      <c r="N27" s="4">
        <v>0</v>
      </c>
      <c r="O27" s="4">
        <v>0</v>
      </c>
      <c r="P27" s="4">
        <v>0</v>
      </c>
      <c r="Q27" s="4">
        <v>1.968</v>
      </c>
      <c r="R27" s="4">
        <v>0</v>
      </c>
      <c r="S27" s="4">
        <v>0</v>
      </c>
      <c r="T27" s="4">
        <v>0</v>
      </c>
      <c r="U27" s="4">
        <v>0</v>
      </c>
      <c r="V27" s="4">
        <v>0</v>
      </c>
      <c r="W27" s="4">
        <v>0</v>
      </c>
      <c r="X27" s="4">
        <v>16.2</v>
      </c>
      <c r="Y27" s="4">
        <v>12</v>
      </c>
      <c r="Z27" s="4">
        <v>0</v>
      </c>
      <c r="AA27" s="4">
        <v>35.042999999999999</v>
      </c>
      <c r="AB27" s="4">
        <v>49.44</v>
      </c>
      <c r="AC27" s="4">
        <v>18.3</v>
      </c>
      <c r="AD27" s="4">
        <v>34.415999999999997</v>
      </c>
    </row>
    <row r="28" spans="1:30" hidden="1" x14ac:dyDescent="0.2">
      <c r="A28" s="2" t="s">
        <v>72</v>
      </c>
      <c r="B28" s="4">
        <v>0</v>
      </c>
      <c r="C28" s="4">
        <v>0</v>
      </c>
      <c r="D28" s="4">
        <v>0</v>
      </c>
      <c r="E28" s="4">
        <v>0</v>
      </c>
      <c r="F28" s="4">
        <v>0</v>
      </c>
      <c r="G28" s="4">
        <v>0</v>
      </c>
      <c r="H28" s="4">
        <v>0</v>
      </c>
      <c r="I28" s="4">
        <v>5.4</v>
      </c>
      <c r="J28" s="4">
        <v>0</v>
      </c>
      <c r="K28" s="4">
        <v>0</v>
      </c>
      <c r="L28" s="4">
        <v>0</v>
      </c>
      <c r="M28" s="4">
        <v>0</v>
      </c>
      <c r="N28" s="4">
        <v>0</v>
      </c>
      <c r="O28" s="4">
        <v>66.680000000000007</v>
      </c>
      <c r="P28" s="4">
        <v>294.44</v>
      </c>
      <c r="Q28" s="4">
        <v>328.51</v>
      </c>
      <c r="R28" s="4">
        <v>738.00900000000001</v>
      </c>
      <c r="S28" s="4">
        <v>2046.492</v>
      </c>
      <c r="T28" s="4">
        <v>14.395</v>
      </c>
      <c r="U28" s="4">
        <v>48.54</v>
      </c>
      <c r="V28" s="4">
        <v>42.743000000000002</v>
      </c>
      <c r="W28" s="4">
        <v>0</v>
      </c>
      <c r="X28" s="4">
        <v>0</v>
      </c>
      <c r="Y28" s="4">
        <v>11.34</v>
      </c>
      <c r="Z28" s="4">
        <v>9.7200000000000006</v>
      </c>
      <c r="AA28" s="4">
        <v>28.08</v>
      </c>
      <c r="AB28" s="4">
        <v>1</v>
      </c>
      <c r="AC28" s="4">
        <v>2.0499999999999998</v>
      </c>
      <c r="AD28" s="4">
        <v>11</v>
      </c>
    </row>
    <row r="29" spans="1:30" hidden="1" x14ac:dyDescent="0.2">
      <c r="A29" s="2" t="s">
        <v>73</v>
      </c>
      <c r="B29" s="4">
        <v>17921.618999999999</v>
      </c>
      <c r="C29" s="4">
        <v>3633.1469999999999</v>
      </c>
      <c r="D29" s="4">
        <v>0</v>
      </c>
      <c r="E29" s="4">
        <v>2.0659999999999998</v>
      </c>
      <c r="F29" s="4">
        <v>0</v>
      </c>
      <c r="G29" s="4">
        <v>0</v>
      </c>
      <c r="H29" s="4">
        <v>0</v>
      </c>
      <c r="I29" s="4">
        <v>0</v>
      </c>
      <c r="J29" s="4">
        <v>0</v>
      </c>
      <c r="K29" s="4">
        <v>0</v>
      </c>
      <c r="L29" s="4">
        <v>0</v>
      </c>
      <c r="M29" s="4">
        <v>0</v>
      </c>
      <c r="N29" s="4">
        <v>0</v>
      </c>
      <c r="O29" s="4">
        <v>0</v>
      </c>
      <c r="P29" s="4">
        <v>0</v>
      </c>
      <c r="Q29" s="4">
        <v>29.861000000000001</v>
      </c>
      <c r="R29" s="4">
        <v>14.901999999999999</v>
      </c>
      <c r="S29" s="4">
        <v>49.345999999999997</v>
      </c>
      <c r="T29" s="4">
        <v>25.605</v>
      </c>
      <c r="U29" s="4">
        <v>33.880000000000003</v>
      </c>
      <c r="V29" s="4">
        <v>50.767000000000003</v>
      </c>
      <c r="W29" s="4">
        <v>35.258000000000003</v>
      </c>
      <c r="X29" s="4">
        <v>0</v>
      </c>
      <c r="Y29" s="4">
        <v>0.59899999999999998</v>
      </c>
      <c r="Z29" s="4">
        <v>0</v>
      </c>
      <c r="AA29" s="4">
        <v>0</v>
      </c>
      <c r="AB29" s="4">
        <v>0</v>
      </c>
      <c r="AC29" s="4">
        <v>0</v>
      </c>
      <c r="AD29" s="4">
        <v>0</v>
      </c>
    </row>
    <row r="30" spans="1:30" hidden="1" x14ac:dyDescent="0.2">
      <c r="A30" s="2" t="s">
        <v>74</v>
      </c>
      <c r="B30" s="4">
        <v>8.8070000000000004</v>
      </c>
      <c r="C30" s="4">
        <v>19.43</v>
      </c>
      <c r="D30" s="4">
        <v>16.471</v>
      </c>
      <c r="E30" s="4">
        <v>0</v>
      </c>
      <c r="F30" s="4">
        <v>0</v>
      </c>
      <c r="G30" s="4">
        <v>3.5640000000000001</v>
      </c>
      <c r="H30" s="4">
        <v>1.012</v>
      </c>
      <c r="I30" s="4">
        <v>2.15</v>
      </c>
      <c r="J30" s="4">
        <v>4.5330000000000004</v>
      </c>
      <c r="K30" s="4">
        <v>0.65</v>
      </c>
      <c r="L30" s="4">
        <v>0</v>
      </c>
      <c r="M30" s="4">
        <v>18.149999999999999</v>
      </c>
      <c r="N30" s="4">
        <v>7.9109999999999996</v>
      </c>
      <c r="O30" s="4">
        <v>7.2080000000000002</v>
      </c>
      <c r="P30" s="4">
        <v>0</v>
      </c>
      <c r="Q30" s="4">
        <v>17.754999999999999</v>
      </c>
      <c r="R30" s="4">
        <v>0.42</v>
      </c>
      <c r="S30" s="4">
        <v>1.62</v>
      </c>
      <c r="T30" s="4">
        <v>1.585</v>
      </c>
      <c r="U30" s="4">
        <v>1.1020000000000001</v>
      </c>
      <c r="V30" s="4">
        <v>0.53200000000000003</v>
      </c>
      <c r="W30" s="4">
        <v>1.429</v>
      </c>
      <c r="X30" s="4">
        <v>2.0779999999999998</v>
      </c>
      <c r="Y30" s="4">
        <v>3.68</v>
      </c>
      <c r="Z30" s="4">
        <v>3.5</v>
      </c>
      <c r="AA30" s="4">
        <v>3.1909999999999998</v>
      </c>
      <c r="AB30" s="4">
        <v>11.893000000000001</v>
      </c>
      <c r="AC30" s="4">
        <v>1.2749999999999999</v>
      </c>
      <c r="AD30" s="4">
        <v>63.4</v>
      </c>
    </row>
    <row r="31" spans="1:30" hidden="1" x14ac:dyDescent="0.2">
      <c r="A31" s="2" t="s">
        <v>75</v>
      </c>
      <c r="B31" s="4">
        <v>0</v>
      </c>
      <c r="C31" s="4">
        <v>0</v>
      </c>
      <c r="D31" s="4">
        <v>0</v>
      </c>
      <c r="E31" s="4">
        <v>0</v>
      </c>
      <c r="F31" s="4">
        <v>0</v>
      </c>
      <c r="G31" s="4">
        <v>0</v>
      </c>
      <c r="H31" s="4">
        <v>0</v>
      </c>
      <c r="I31" s="4">
        <v>0</v>
      </c>
      <c r="J31" s="4">
        <v>0</v>
      </c>
      <c r="K31" s="4">
        <v>0</v>
      </c>
      <c r="L31" s="4">
        <v>0</v>
      </c>
      <c r="M31" s="4">
        <v>0</v>
      </c>
      <c r="N31" s="4">
        <v>0</v>
      </c>
      <c r="O31" s="4">
        <v>0</v>
      </c>
      <c r="P31" s="4">
        <v>0</v>
      </c>
      <c r="Q31" s="4">
        <v>0</v>
      </c>
      <c r="R31" s="4">
        <v>0</v>
      </c>
      <c r="S31" s="4">
        <v>0</v>
      </c>
      <c r="T31" s="4">
        <v>0</v>
      </c>
      <c r="U31" s="4">
        <v>0</v>
      </c>
      <c r="V31" s="4">
        <v>0</v>
      </c>
      <c r="W31" s="4">
        <v>0</v>
      </c>
      <c r="X31" s="4">
        <v>56.7</v>
      </c>
      <c r="Y31" s="4">
        <v>0</v>
      </c>
      <c r="Z31" s="4">
        <v>0</v>
      </c>
      <c r="AA31" s="4">
        <v>0</v>
      </c>
      <c r="AB31" s="4">
        <v>0</v>
      </c>
      <c r="AC31" s="4">
        <v>0</v>
      </c>
      <c r="AD31" s="4">
        <v>0</v>
      </c>
    </row>
    <row r="32" spans="1:30" hidden="1" x14ac:dyDescent="0.2">
      <c r="A32" s="2" t="s">
        <v>76</v>
      </c>
      <c r="B32" s="4">
        <v>0</v>
      </c>
      <c r="C32" s="4">
        <v>0</v>
      </c>
      <c r="D32" s="4">
        <v>0.9</v>
      </c>
      <c r="E32" s="4">
        <v>0</v>
      </c>
      <c r="F32" s="4">
        <v>0</v>
      </c>
      <c r="G32" s="4">
        <v>0</v>
      </c>
      <c r="H32" s="4">
        <v>0</v>
      </c>
      <c r="I32" s="4">
        <v>1.101</v>
      </c>
      <c r="J32" s="4">
        <v>1.2</v>
      </c>
      <c r="K32" s="4">
        <v>0</v>
      </c>
      <c r="L32" s="4">
        <v>0</v>
      </c>
      <c r="M32" s="4">
        <v>0</v>
      </c>
      <c r="N32" s="4">
        <v>0</v>
      </c>
      <c r="O32" s="4">
        <v>0</v>
      </c>
      <c r="P32" s="4">
        <v>0</v>
      </c>
      <c r="Q32" s="4">
        <v>0</v>
      </c>
      <c r="R32" s="4">
        <v>0</v>
      </c>
      <c r="S32" s="4">
        <v>0</v>
      </c>
      <c r="T32" s="4">
        <v>2.7360000000000002</v>
      </c>
      <c r="U32" s="4">
        <v>0</v>
      </c>
      <c r="V32" s="4">
        <v>0</v>
      </c>
      <c r="W32" s="4">
        <v>0</v>
      </c>
      <c r="X32" s="4">
        <v>0</v>
      </c>
      <c r="Y32" s="4">
        <v>1.5389999999999999</v>
      </c>
      <c r="Z32" s="4">
        <v>0</v>
      </c>
      <c r="AA32" s="4">
        <v>28.413</v>
      </c>
      <c r="AB32" s="4">
        <v>0</v>
      </c>
      <c r="AC32" s="4">
        <v>19.396999999999998</v>
      </c>
      <c r="AD32" s="4">
        <v>0</v>
      </c>
    </row>
    <row r="33" spans="1:30" hidden="1" x14ac:dyDescent="0.2">
      <c r="A33" s="2" t="s">
        <v>77</v>
      </c>
      <c r="B33" s="4">
        <v>27.013000000000002</v>
      </c>
      <c r="C33" s="4">
        <v>39.615000000000002</v>
      </c>
      <c r="D33" s="4">
        <v>5.81</v>
      </c>
      <c r="E33" s="4">
        <v>17.402999999999999</v>
      </c>
      <c r="F33" s="4">
        <v>102.839</v>
      </c>
      <c r="G33" s="4">
        <v>34.613999999999997</v>
      </c>
      <c r="H33" s="4">
        <v>0</v>
      </c>
      <c r="I33" s="4">
        <v>1.4750000000000001</v>
      </c>
      <c r="J33" s="4">
        <v>6.109</v>
      </c>
      <c r="K33" s="4">
        <v>2.33</v>
      </c>
      <c r="L33" s="4">
        <v>0.45</v>
      </c>
      <c r="M33" s="4">
        <v>0.1</v>
      </c>
      <c r="N33" s="4">
        <v>7.6879999999999997</v>
      </c>
      <c r="O33" s="4">
        <v>0.621</v>
      </c>
      <c r="P33" s="4">
        <v>6.4279999999999999</v>
      </c>
      <c r="Q33" s="4">
        <v>0</v>
      </c>
      <c r="R33" s="4">
        <v>1.373</v>
      </c>
      <c r="S33" s="4">
        <v>3.08</v>
      </c>
      <c r="T33" s="4">
        <v>0</v>
      </c>
      <c r="U33" s="4">
        <v>0.57999999999999996</v>
      </c>
      <c r="V33" s="4">
        <v>1.8169999999999999</v>
      </c>
      <c r="W33" s="4">
        <v>6.859</v>
      </c>
      <c r="X33" s="4">
        <v>8.6859999999999999</v>
      </c>
      <c r="Y33" s="4">
        <v>7.5620000000000003</v>
      </c>
      <c r="Z33" s="4">
        <v>6.3220000000000001</v>
      </c>
      <c r="AA33" s="4">
        <v>6.33</v>
      </c>
      <c r="AB33" s="4">
        <v>2.3620000000000001</v>
      </c>
      <c r="AC33" s="4">
        <v>2.907</v>
      </c>
      <c r="AD33" s="4">
        <v>0.41699999999999998</v>
      </c>
    </row>
    <row r="34" spans="1:30" hidden="1" x14ac:dyDescent="0.2">
      <c r="A34" s="2" t="s">
        <v>78</v>
      </c>
      <c r="B34" s="4">
        <v>0</v>
      </c>
      <c r="C34" s="4">
        <v>0</v>
      </c>
      <c r="D34" s="4">
        <v>3.0960000000000001</v>
      </c>
      <c r="E34" s="4">
        <v>0</v>
      </c>
      <c r="F34" s="4">
        <v>0</v>
      </c>
      <c r="G34" s="4">
        <v>0</v>
      </c>
      <c r="H34" s="4">
        <v>0</v>
      </c>
      <c r="I34" s="4">
        <v>0</v>
      </c>
      <c r="J34" s="4">
        <v>0</v>
      </c>
      <c r="K34" s="4">
        <v>3</v>
      </c>
      <c r="L34" s="4">
        <v>0</v>
      </c>
      <c r="M34" s="4">
        <v>1.2</v>
      </c>
      <c r="N34" s="4">
        <v>1.548</v>
      </c>
      <c r="O34" s="4">
        <v>4.5</v>
      </c>
      <c r="P34" s="4">
        <v>14.4</v>
      </c>
      <c r="Q34" s="4">
        <v>15.455</v>
      </c>
      <c r="R34" s="4">
        <v>21.231999999999999</v>
      </c>
      <c r="S34" s="4">
        <v>0</v>
      </c>
      <c r="T34" s="4">
        <v>0</v>
      </c>
      <c r="U34" s="4">
        <v>0</v>
      </c>
      <c r="V34" s="4">
        <v>24.937000000000001</v>
      </c>
      <c r="W34" s="4">
        <v>9.6639999999999997</v>
      </c>
      <c r="X34" s="4">
        <v>1.7010000000000001</v>
      </c>
      <c r="Y34" s="4">
        <v>0</v>
      </c>
      <c r="Z34" s="4">
        <v>1.978</v>
      </c>
      <c r="AA34" s="4">
        <v>0</v>
      </c>
      <c r="AB34" s="4">
        <v>0</v>
      </c>
      <c r="AC34" s="4">
        <v>0</v>
      </c>
      <c r="AD34" s="4">
        <v>0</v>
      </c>
    </row>
    <row r="35" spans="1:30" hidden="1" x14ac:dyDescent="0.2">
      <c r="A35" s="2" t="s">
        <v>79</v>
      </c>
      <c r="B35" s="4">
        <v>0</v>
      </c>
      <c r="C35" s="4">
        <v>0</v>
      </c>
      <c r="D35" s="4">
        <v>0</v>
      </c>
      <c r="E35" s="4">
        <v>0</v>
      </c>
      <c r="F35" s="4">
        <v>0</v>
      </c>
      <c r="G35" s="4">
        <v>0</v>
      </c>
      <c r="H35" s="4">
        <v>0</v>
      </c>
      <c r="I35" s="4">
        <v>50.505000000000003</v>
      </c>
      <c r="J35" s="4">
        <v>0</v>
      </c>
      <c r="K35" s="4">
        <v>0</v>
      </c>
      <c r="L35" s="4">
        <v>0</v>
      </c>
      <c r="M35" s="4">
        <v>0</v>
      </c>
      <c r="N35" s="4">
        <v>0</v>
      </c>
      <c r="O35" s="4">
        <v>28.651</v>
      </c>
      <c r="P35" s="4">
        <v>0</v>
      </c>
      <c r="Q35" s="4">
        <v>0</v>
      </c>
      <c r="R35" s="4">
        <v>0</v>
      </c>
      <c r="S35" s="4">
        <v>0</v>
      </c>
      <c r="T35" s="4">
        <v>0</v>
      </c>
      <c r="U35" s="4">
        <v>0</v>
      </c>
      <c r="V35" s="4">
        <v>0</v>
      </c>
      <c r="W35" s="4">
        <v>0</v>
      </c>
      <c r="X35" s="4">
        <v>0</v>
      </c>
      <c r="Y35" s="4">
        <v>0</v>
      </c>
      <c r="Z35" s="4">
        <v>38</v>
      </c>
      <c r="AA35" s="4">
        <v>0</v>
      </c>
      <c r="AB35" s="4">
        <v>0</v>
      </c>
      <c r="AC35" s="4">
        <v>0</v>
      </c>
      <c r="AD35" s="4">
        <v>0</v>
      </c>
    </row>
    <row r="36" spans="1:30" hidden="1" x14ac:dyDescent="0.2">
      <c r="A36" s="2" t="s">
        <v>80</v>
      </c>
      <c r="B36" s="4">
        <v>0</v>
      </c>
      <c r="C36" s="4">
        <v>0</v>
      </c>
      <c r="D36" s="4">
        <v>0</v>
      </c>
      <c r="E36" s="4">
        <v>0</v>
      </c>
      <c r="F36" s="4">
        <v>0</v>
      </c>
      <c r="G36" s="4">
        <v>0</v>
      </c>
      <c r="H36" s="4">
        <v>0</v>
      </c>
      <c r="I36" s="4">
        <v>0</v>
      </c>
      <c r="J36" s="4">
        <v>0</v>
      </c>
      <c r="K36" s="4">
        <v>0</v>
      </c>
      <c r="L36" s="4">
        <v>0</v>
      </c>
      <c r="M36" s="4">
        <v>0</v>
      </c>
      <c r="N36" s="4">
        <v>0</v>
      </c>
      <c r="O36" s="4">
        <v>1.07</v>
      </c>
      <c r="P36" s="4">
        <v>0</v>
      </c>
      <c r="Q36" s="4">
        <v>0</v>
      </c>
      <c r="R36" s="4">
        <v>0</v>
      </c>
      <c r="S36" s="4">
        <v>0</v>
      </c>
      <c r="T36" s="4">
        <v>0</v>
      </c>
      <c r="U36" s="4">
        <v>0</v>
      </c>
      <c r="V36" s="4">
        <v>22.332000000000001</v>
      </c>
      <c r="W36" s="4">
        <v>11.958</v>
      </c>
      <c r="X36" s="4">
        <v>0.54</v>
      </c>
      <c r="Y36" s="4">
        <v>0</v>
      </c>
      <c r="Z36" s="4">
        <v>0</v>
      </c>
      <c r="AA36" s="4">
        <v>0</v>
      </c>
      <c r="AB36" s="4">
        <v>0</v>
      </c>
      <c r="AC36" s="4">
        <v>0</v>
      </c>
      <c r="AD36" s="4">
        <v>0</v>
      </c>
    </row>
    <row r="37" spans="1:30" hidden="1" x14ac:dyDescent="0.2">
      <c r="A37" s="2" t="s">
        <v>81</v>
      </c>
      <c r="B37" s="4">
        <v>0</v>
      </c>
      <c r="C37" s="4">
        <v>0</v>
      </c>
      <c r="D37" s="4">
        <v>0</v>
      </c>
      <c r="E37" s="4">
        <v>0.76</v>
      </c>
      <c r="F37" s="4">
        <v>0</v>
      </c>
      <c r="G37" s="4">
        <v>0</v>
      </c>
      <c r="H37" s="4">
        <v>0</v>
      </c>
      <c r="I37" s="4">
        <v>0</v>
      </c>
      <c r="J37" s="4">
        <v>0</v>
      </c>
      <c r="K37" s="4">
        <v>0</v>
      </c>
      <c r="L37" s="4">
        <v>0</v>
      </c>
      <c r="M37" s="4">
        <v>0</v>
      </c>
      <c r="N37" s="4">
        <v>0</v>
      </c>
      <c r="O37" s="4">
        <v>0</v>
      </c>
      <c r="P37" s="4">
        <v>0</v>
      </c>
      <c r="Q37" s="4">
        <v>0</v>
      </c>
      <c r="R37" s="4">
        <v>0</v>
      </c>
      <c r="S37" s="4">
        <v>0</v>
      </c>
      <c r="T37" s="4">
        <v>0</v>
      </c>
      <c r="U37" s="4">
        <v>0</v>
      </c>
      <c r="V37" s="4">
        <v>0</v>
      </c>
      <c r="W37" s="4">
        <v>0</v>
      </c>
      <c r="X37" s="4">
        <v>0</v>
      </c>
      <c r="Y37" s="4">
        <v>0</v>
      </c>
      <c r="Z37" s="4">
        <v>0</v>
      </c>
      <c r="AA37" s="4">
        <v>4.8</v>
      </c>
      <c r="AB37" s="4">
        <v>4.8</v>
      </c>
      <c r="AC37" s="4">
        <v>20</v>
      </c>
      <c r="AD37" s="4">
        <v>0</v>
      </c>
    </row>
    <row r="38" spans="1:30" hidden="1" x14ac:dyDescent="0.2">
      <c r="A38" s="2" t="s">
        <v>82</v>
      </c>
      <c r="B38" s="4">
        <v>0</v>
      </c>
      <c r="C38" s="4">
        <v>0</v>
      </c>
      <c r="D38" s="4">
        <v>7.476</v>
      </c>
      <c r="E38" s="4">
        <v>0</v>
      </c>
      <c r="F38" s="4">
        <v>0.54400000000000004</v>
      </c>
      <c r="G38" s="4">
        <v>0</v>
      </c>
      <c r="H38" s="4">
        <v>0</v>
      </c>
      <c r="I38" s="4">
        <v>0</v>
      </c>
      <c r="J38" s="4">
        <v>0</v>
      </c>
      <c r="K38" s="4">
        <v>11.52</v>
      </c>
      <c r="L38" s="4">
        <v>0</v>
      </c>
      <c r="M38" s="4">
        <v>0</v>
      </c>
      <c r="N38" s="4">
        <v>0</v>
      </c>
      <c r="O38" s="4">
        <v>1.276</v>
      </c>
      <c r="P38" s="4">
        <v>0</v>
      </c>
      <c r="Q38" s="4">
        <v>0</v>
      </c>
      <c r="R38" s="4">
        <v>0</v>
      </c>
      <c r="S38" s="4">
        <v>0</v>
      </c>
      <c r="T38" s="4">
        <v>0</v>
      </c>
      <c r="U38" s="4">
        <v>0</v>
      </c>
      <c r="V38" s="4">
        <v>0</v>
      </c>
      <c r="W38" s="4">
        <v>0</v>
      </c>
      <c r="X38" s="4">
        <v>0</v>
      </c>
      <c r="Y38" s="4">
        <v>14.379</v>
      </c>
      <c r="Z38" s="4">
        <v>0</v>
      </c>
      <c r="AA38" s="4">
        <v>0</v>
      </c>
      <c r="AB38" s="4">
        <v>0</v>
      </c>
      <c r="AC38" s="4">
        <v>14.53</v>
      </c>
      <c r="AD38" s="4">
        <v>0</v>
      </c>
    </row>
    <row r="39" spans="1:30" hidden="1" x14ac:dyDescent="0.2">
      <c r="A39" s="2" t="s">
        <v>83</v>
      </c>
      <c r="B39" s="4">
        <v>124.8</v>
      </c>
      <c r="C39" s="4">
        <v>0</v>
      </c>
      <c r="D39" s="4">
        <v>0</v>
      </c>
      <c r="E39" s="4">
        <v>0</v>
      </c>
      <c r="F39" s="4">
        <v>0.95</v>
      </c>
      <c r="G39" s="4">
        <v>0</v>
      </c>
      <c r="H39" s="4">
        <v>0</v>
      </c>
      <c r="I39" s="4">
        <v>0</v>
      </c>
      <c r="J39" s="4">
        <v>0</v>
      </c>
      <c r="K39" s="4">
        <v>0</v>
      </c>
      <c r="L39" s="4">
        <v>0</v>
      </c>
      <c r="M39" s="4">
        <v>2.8130000000000002</v>
      </c>
      <c r="N39" s="4">
        <v>0</v>
      </c>
      <c r="O39" s="4">
        <v>0</v>
      </c>
      <c r="P39" s="4">
        <v>0</v>
      </c>
      <c r="Q39" s="4">
        <v>13.484</v>
      </c>
      <c r="R39" s="4">
        <v>0</v>
      </c>
      <c r="S39" s="4">
        <v>0</v>
      </c>
      <c r="T39" s="4">
        <v>0</v>
      </c>
      <c r="U39" s="4">
        <v>1.7509999999999999</v>
      </c>
      <c r="V39" s="4">
        <v>2.6549999999999998</v>
      </c>
      <c r="W39" s="4">
        <v>16.596</v>
      </c>
      <c r="X39" s="4">
        <v>3.657</v>
      </c>
      <c r="Y39" s="4">
        <v>0.96</v>
      </c>
      <c r="Z39" s="4">
        <v>1.248</v>
      </c>
      <c r="AA39" s="4">
        <v>0</v>
      </c>
      <c r="AB39" s="4">
        <v>0</v>
      </c>
      <c r="AC39" s="4">
        <v>0</v>
      </c>
      <c r="AD39" s="4">
        <v>0</v>
      </c>
    </row>
    <row r="40" spans="1:30" hidden="1" x14ac:dyDescent="0.2">
      <c r="A40" s="2" t="s">
        <v>84</v>
      </c>
      <c r="B40" s="4">
        <v>0</v>
      </c>
      <c r="C40" s="4">
        <v>0</v>
      </c>
      <c r="D40" s="4">
        <v>0</v>
      </c>
      <c r="E40" s="4">
        <v>0</v>
      </c>
      <c r="F40" s="4">
        <v>0</v>
      </c>
      <c r="G40" s="4">
        <v>5.9290000000000003</v>
      </c>
      <c r="H40" s="4">
        <v>1.5</v>
      </c>
      <c r="I40" s="4">
        <v>2.2160000000000002</v>
      </c>
      <c r="J40" s="4">
        <v>1.325</v>
      </c>
      <c r="K40" s="4">
        <v>41.517000000000003</v>
      </c>
      <c r="L40" s="4">
        <v>0</v>
      </c>
      <c r="M40" s="4">
        <v>0</v>
      </c>
      <c r="N40" s="4">
        <v>0</v>
      </c>
      <c r="O40" s="4">
        <v>14.49</v>
      </c>
      <c r="P40" s="4">
        <v>11.811999999999999</v>
      </c>
      <c r="Q40" s="4">
        <v>4.3090000000000002</v>
      </c>
      <c r="R40" s="4">
        <v>0</v>
      </c>
      <c r="S40" s="4">
        <v>1.534</v>
      </c>
      <c r="T40" s="4">
        <v>9</v>
      </c>
      <c r="U40" s="4">
        <v>7.2</v>
      </c>
      <c r="V40" s="4">
        <v>0</v>
      </c>
      <c r="W40" s="4">
        <v>7.2</v>
      </c>
      <c r="X40" s="4">
        <v>0</v>
      </c>
      <c r="Y40" s="4">
        <v>11.85</v>
      </c>
      <c r="Z40" s="4">
        <v>0</v>
      </c>
      <c r="AA40" s="4">
        <v>0.20100000000000001</v>
      </c>
      <c r="AB40" s="4">
        <v>0</v>
      </c>
      <c r="AC40" s="4">
        <v>0</v>
      </c>
      <c r="AD40" s="4">
        <v>0</v>
      </c>
    </row>
    <row r="41" spans="1:30" hidden="1" x14ac:dyDescent="0.2">
      <c r="A41" s="2" t="s">
        <v>85</v>
      </c>
      <c r="B41" s="4">
        <v>0</v>
      </c>
      <c r="C41" s="4">
        <v>0</v>
      </c>
      <c r="D41" s="4">
        <v>0</v>
      </c>
      <c r="E41" s="4">
        <v>0</v>
      </c>
      <c r="F41" s="4">
        <v>0</v>
      </c>
      <c r="G41" s="4">
        <v>0</v>
      </c>
      <c r="H41" s="4">
        <v>0</v>
      </c>
      <c r="I41" s="4">
        <v>0</v>
      </c>
      <c r="J41" s="4">
        <v>0</v>
      </c>
      <c r="K41" s="4">
        <v>0</v>
      </c>
      <c r="L41" s="4">
        <v>0</v>
      </c>
      <c r="M41" s="4">
        <v>0</v>
      </c>
      <c r="N41" s="4">
        <v>0</v>
      </c>
      <c r="O41" s="4">
        <v>0</v>
      </c>
      <c r="P41" s="4">
        <v>8.7449999999999992</v>
      </c>
      <c r="Q41" s="4">
        <v>0</v>
      </c>
      <c r="R41" s="4">
        <v>1.05</v>
      </c>
      <c r="S41" s="4">
        <v>2.88</v>
      </c>
      <c r="T41" s="4">
        <v>0</v>
      </c>
      <c r="U41" s="4">
        <v>3.3359999999999999</v>
      </c>
      <c r="V41" s="4">
        <v>0</v>
      </c>
      <c r="W41" s="4">
        <v>0.55300000000000005</v>
      </c>
      <c r="X41" s="4">
        <v>0</v>
      </c>
      <c r="Y41" s="4">
        <v>18.597999999999999</v>
      </c>
      <c r="Z41" s="4">
        <v>0</v>
      </c>
      <c r="AA41" s="4">
        <v>0</v>
      </c>
      <c r="AB41" s="4">
        <v>1.7270000000000001</v>
      </c>
      <c r="AC41" s="4">
        <v>1.196</v>
      </c>
      <c r="AD41" s="4">
        <v>0.30499999999999999</v>
      </c>
    </row>
    <row r="42" spans="1:30" hidden="1" x14ac:dyDescent="0.2">
      <c r="A42" s="2" t="s">
        <v>86</v>
      </c>
      <c r="B42" s="4">
        <v>0</v>
      </c>
      <c r="C42" s="4">
        <v>0</v>
      </c>
      <c r="D42" s="4">
        <v>0</v>
      </c>
      <c r="E42" s="4">
        <v>0</v>
      </c>
      <c r="F42" s="4">
        <v>1.7490000000000001</v>
      </c>
      <c r="G42" s="4">
        <v>4.5</v>
      </c>
      <c r="H42" s="4">
        <v>0</v>
      </c>
      <c r="I42" s="4">
        <v>0</v>
      </c>
      <c r="J42" s="4">
        <v>0</v>
      </c>
      <c r="K42" s="4">
        <v>0</v>
      </c>
      <c r="L42" s="4">
        <v>0</v>
      </c>
      <c r="M42" s="4">
        <v>0</v>
      </c>
      <c r="N42" s="4">
        <v>0</v>
      </c>
      <c r="O42" s="4">
        <v>0</v>
      </c>
      <c r="P42" s="4">
        <v>0</v>
      </c>
      <c r="Q42" s="4">
        <v>0</v>
      </c>
      <c r="R42" s="4">
        <v>0</v>
      </c>
      <c r="S42" s="4">
        <v>0</v>
      </c>
      <c r="T42" s="4">
        <v>0</v>
      </c>
      <c r="U42" s="4">
        <v>0</v>
      </c>
      <c r="V42" s="4">
        <v>0</v>
      </c>
      <c r="W42" s="4">
        <v>3.1749999999999998</v>
      </c>
      <c r="X42" s="4">
        <v>6.1710000000000003</v>
      </c>
      <c r="Y42" s="4">
        <v>8.1609999999999996</v>
      </c>
      <c r="Z42" s="4">
        <v>3.415</v>
      </c>
      <c r="AA42" s="4">
        <v>0.99</v>
      </c>
      <c r="AB42" s="4">
        <v>1.5009999999999999</v>
      </c>
      <c r="AC42" s="4">
        <v>0</v>
      </c>
      <c r="AD42" s="4">
        <v>1.764</v>
      </c>
    </row>
    <row r="43" spans="1:30" hidden="1" x14ac:dyDescent="0.2">
      <c r="A43" s="2" t="s">
        <v>87</v>
      </c>
      <c r="B43" s="4">
        <v>0</v>
      </c>
      <c r="C43" s="4">
        <v>0</v>
      </c>
      <c r="D43" s="4">
        <v>0</v>
      </c>
      <c r="E43" s="4">
        <v>0</v>
      </c>
      <c r="F43" s="4">
        <v>0</v>
      </c>
      <c r="G43" s="4">
        <v>0</v>
      </c>
      <c r="H43" s="4">
        <v>0</v>
      </c>
      <c r="I43" s="4">
        <v>0</v>
      </c>
      <c r="J43" s="4">
        <v>0</v>
      </c>
      <c r="K43" s="4">
        <v>0</v>
      </c>
      <c r="L43" s="4">
        <v>0</v>
      </c>
      <c r="M43" s="4">
        <v>0</v>
      </c>
      <c r="N43" s="4">
        <v>0</v>
      </c>
      <c r="O43" s="4">
        <v>0</v>
      </c>
      <c r="P43" s="4">
        <v>0</v>
      </c>
      <c r="Q43" s="4">
        <v>0</v>
      </c>
      <c r="R43" s="4">
        <v>0</v>
      </c>
      <c r="S43" s="4">
        <v>0</v>
      </c>
      <c r="T43" s="4">
        <v>0</v>
      </c>
      <c r="U43" s="4">
        <v>0</v>
      </c>
      <c r="V43" s="4">
        <v>0</v>
      </c>
      <c r="W43" s="4">
        <v>0</v>
      </c>
      <c r="X43" s="4">
        <v>0</v>
      </c>
      <c r="Y43" s="4">
        <v>0</v>
      </c>
      <c r="Z43" s="4">
        <v>0</v>
      </c>
      <c r="AA43" s="4">
        <v>15</v>
      </c>
      <c r="AB43" s="4">
        <v>0</v>
      </c>
      <c r="AC43" s="4">
        <v>7.3</v>
      </c>
      <c r="AD43" s="4">
        <v>2.004</v>
      </c>
    </row>
    <row r="44" spans="1:30" hidden="1" x14ac:dyDescent="0.2">
      <c r="A44" s="2" t="s">
        <v>88</v>
      </c>
      <c r="B44" s="4">
        <v>35.545999999999999</v>
      </c>
      <c r="C44" s="4">
        <v>20.878</v>
      </c>
      <c r="D44" s="4">
        <v>55.841000000000001</v>
      </c>
      <c r="E44" s="4">
        <v>11.994999999999999</v>
      </c>
      <c r="F44" s="4">
        <v>22.917999999999999</v>
      </c>
      <c r="G44" s="4">
        <v>0.35899999999999999</v>
      </c>
      <c r="H44" s="4">
        <v>32.481999999999999</v>
      </c>
      <c r="I44" s="4">
        <v>31.641999999999999</v>
      </c>
      <c r="J44" s="4">
        <v>40.976999999999997</v>
      </c>
      <c r="K44" s="4">
        <v>56.293999999999997</v>
      </c>
      <c r="L44" s="4">
        <v>48.859000000000002</v>
      </c>
      <c r="M44" s="4">
        <v>193.755</v>
      </c>
      <c r="N44" s="4">
        <v>0.11799999999999999</v>
      </c>
      <c r="O44" s="4">
        <v>5.0000000000000001E-3</v>
      </c>
      <c r="P44" s="4">
        <v>0.56499999999999995</v>
      </c>
      <c r="Q44" s="4">
        <v>19.992000000000001</v>
      </c>
      <c r="R44" s="4">
        <v>15.125</v>
      </c>
      <c r="S44" s="4">
        <v>0</v>
      </c>
      <c r="T44" s="4">
        <v>0</v>
      </c>
      <c r="U44" s="4">
        <v>0</v>
      </c>
      <c r="V44" s="4">
        <v>0.55700000000000005</v>
      </c>
      <c r="W44" s="4">
        <v>1.071</v>
      </c>
      <c r="X44" s="4">
        <v>0.44900000000000001</v>
      </c>
      <c r="Y44" s="4">
        <v>1.8</v>
      </c>
      <c r="Z44" s="4">
        <v>4.1520000000000001</v>
      </c>
      <c r="AA44" s="4">
        <v>3.484</v>
      </c>
      <c r="AB44" s="4">
        <v>2.931</v>
      </c>
      <c r="AC44" s="4">
        <v>1.56</v>
      </c>
      <c r="AD44" s="4">
        <v>7.907</v>
      </c>
    </row>
    <row r="45" spans="1:30" hidden="1" x14ac:dyDescent="0.2">
      <c r="A45" s="2" t="s">
        <v>89</v>
      </c>
      <c r="B45" s="4">
        <v>61.384999999999998</v>
      </c>
      <c r="C45" s="4">
        <v>12.303000000000001</v>
      </c>
      <c r="D45" s="4">
        <v>1.704</v>
      </c>
      <c r="E45" s="4">
        <v>7.258</v>
      </c>
      <c r="F45" s="4">
        <v>10.621</v>
      </c>
      <c r="G45" s="4">
        <v>0</v>
      </c>
      <c r="H45" s="4">
        <v>0</v>
      </c>
      <c r="I45" s="4">
        <v>0</v>
      </c>
      <c r="J45" s="4">
        <v>2.61</v>
      </c>
      <c r="K45" s="4">
        <v>4.7949999999999999</v>
      </c>
      <c r="L45" s="4">
        <v>4.49</v>
      </c>
      <c r="M45" s="4">
        <v>5.3559999999999999</v>
      </c>
      <c r="N45" s="4">
        <v>8.3469999999999995</v>
      </c>
      <c r="O45" s="4">
        <v>18.734999999999999</v>
      </c>
      <c r="P45" s="4">
        <v>27.795999999999999</v>
      </c>
      <c r="Q45" s="4">
        <v>26.347000000000001</v>
      </c>
      <c r="R45" s="4">
        <v>8.6999999999999993</v>
      </c>
      <c r="S45" s="4">
        <v>2.8340000000000001</v>
      </c>
      <c r="T45" s="4">
        <v>3.681</v>
      </c>
      <c r="U45" s="4">
        <v>2.5680000000000001</v>
      </c>
      <c r="V45" s="4">
        <v>0</v>
      </c>
      <c r="W45" s="4">
        <v>0</v>
      </c>
      <c r="X45" s="4">
        <v>0</v>
      </c>
      <c r="Y45" s="4">
        <v>0</v>
      </c>
      <c r="Z45" s="4">
        <v>0</v>
      </c>
      <c r="AA45" s="4">
        <v>0</v>
      </c>
      <c r="AB45" s="4">
        <v>0.48</v>
      </c>
      <c r="AC45" s="4">
        <v>16.207000000000001</v>
      </c>
      <c r="AD45" s="4">
        <v>4.069</v>
      </c>
    </row>
    <row r="46" spans="1:30" hidden="1" x14ac:dyDescent="0.2">
      <c r="A46" s="2" t="s">
        <v>90</v>
      </c>
      <c r="B46" s="4">
        <v>0</v>
      </c>
      <c r="C46" s="4">
        <v>0</v>
      </c>
      <c r="D46" s="4">
        <v>0</v>
      </c>
      <c r="E46" s="4">
        <v>0</v>
      </c>
      <c r="F46" s="4">
        <v>0</v>
      </c>
      <c r="G46" s="4">
        <v>0</v>
      </c>
      <c r="H46" s="4">
        <v>0</v>
      </c>
      <c r="I46" s="4">
        <v>1.6359999999999999</v>
      </c>
      <c r="J46" s="4">
        <v>0</v>
      </c>
      <c r="K46" s="4">
        <v>0</v>
      </c>
      <c r="L46" s="4">
        <v>0</v>
      </c>
      <c r="M46" s="4">
        <v>0</v>
      </c>
      <c r="N46" s="4">
        <v>0</v>
      </c>
      <c r="O46" s="4">
        <v>0</v>
      </c>
      <c r="P46" s="4">
        <v>0</v>
      </c>
      <c r="Q46" s="4">
        <v>0</v>
      </c>
      <c r="R46" s="4">
        <v>0</v>
      </c>
      <c r="S46" s="4">
        <v>0</v>
      </c>
      <c r="T46" s="4">
        <v>1.782</v>
      </c>
      <c r="U46" s="4">
        <v>0</v>
      </c>
      <c r="V46" s="4">
        <v>0.54600000000000004</v>
      </c>
      <c r="W46" s="4">
        <v>0.81</v>
      </c>
      <c r="X46" s="4">
        <v>1.1339999999999999</v>
      </c>
      <c r="Y46" s="4">
        <v>0</v>
      </c>
      <c r="Z46" s="4">
        <v>1.7350000000000001</v>
      </c>
      <c r="AA46" s="4">
        <v>0.64800000000000002</v>
      </c>
      <c r="AB46" s="4">
        <v>15.103999999999999</v>
      </c>
      <c r="AC46" s="4">
        <v>0</v>
      </c>
      <c r="AD46" s="4">
        <v>0</v>
      </c>
    </row>
    <row r="47" spans="1:30" hidden="1" x14ac:dyDescent="0.2">
      <c r="A47" s="2" t="s">
        <v>91</v>
      </c>
      <c r="B47" s="4">
        <v>0</v>
      </c>
      <c r="C47" s="4">
        <v>0</v>
      </c>
      <c r="D47" s="4">
        <v>0</v>
      </c>
      <c r="E47" s="4">
        <v>0</v>
      </c>
      <c r="F47" s="4">
        <v>0</v>
      </c>
      <c r="G47" s="4">
        <v>0</v>
      </c>
      <c r="H47" s="4">
        <v>0</v>
      </c>
      <c r="I47" s="4">
        <v>0</v>
      </c>
      <c r="J47" s="4">
        <v>0</v>
      </c>
      <c r="K47" s="4">
        <v>0</v>
      </c>
      <c r="L47" s="4">
        <v>0</v>
      </c>
      <c r="M47" s="4">
        <v>0</v>
      </c>
      <c r="N47" s="4">
        <v>0</v>
      </c>
      <c r="O47" s="4">
        <v>22.262</v>
      </c>
      <c r="P47" s="4">
        <v>0</v>
      </c>
      <c r="Q47" s="4">
        <v>0</v>
      </c>
      <c r="R47" s="4">
        <v>0</v>
      </c>
      <c r="S47" s="4">
        <v>0</v>
      </c>
      <c r="T47" s="4">
        <v>0</v>
      </c>
      <c r="U47" s="4">
        <v>0</v>
      </c>
      <c r="V47" s="4">
        <v>0</v>
      </c>
      <c r="W47" s="4">
        <v>0</v>
      </c>
      <c r="X47" s="4">
        <v>0</v>
      </c>
      <c r="Y47" s="4">
        <v>0</v>
      </c>
      <c r="Z47" s="4">
        <v>0</v>
      </c>
      <c r="AA47" s="4">
        <v>0</v>
      </c>
      <c r="AB47" s="4">
        <v>0</v>
      </c>
      <c r="AC47" s="4">
        <v>4.5599999999999996</v>
      </c>
      <c r="AD47" s="4">
        <v>13.44</v>
      </c>
    </row>
    <row r="48" spans="1:30" hidden="1" x14ac:dyDescent="0.2">
      <c r="A48" s="2" t="s">
        <v>92</v>
      </c>
      <c r="B48" s="4">
        <v>0</v>
      </c>
      <c r="C48" s="4">
        <v>0</v>
      </c>
      <c r="D48" s="4">
        <v>0</v>
      </c>
      <c r="E48" s="4">
        <v>0</v>
      </c>
      <c r="F48" s="4">
        <v>0</v>
      </c>
      <c r="G48" s="4">
        <v>99.637</v>
      </c>
      <c r="H48" s="4">
        <v>409.46800000000002</v>
      </c>
      <c r="I48" s="4">
        <v>239.983</v>
      </c>
      <c r="J48" s="4">
        <v>82.302999999999997</v>
      </c>
      <c r="K48" s="4">
        <v>169.32</v>
      </c>
      <c r="L48" s="4">
        <v>82.543999999999997</v>
      </c>
      <c r="M48" s="4">
        <v>21.027000000000001</v>
      </c>
      <c r="N48" s="4">
        <v>0.40699999999999997</v>
      </c>
      <c r="O48" s="4">
        <v>0</v>
      </c>
      <c r="P48" s="4">
        <v>1.4750000000000001</v>
      </c>
      <c r="Q48" s="4">
        <v>0</v>
      </c>
      <c r="R48" s="4">
        <v>0</v>
      </c>
      <c r="S48" s="4">
        <v>0</v>
      </c>
      <c r="T48" s="4">
        <v>0</v>
      </c>
      <c r="U48" s="4">
        <v>0</v>
      </c>
      <c r="V48" s="4">
        <v>0</v>
      </c>
      <c r="W48" s="4">
        <v>15.647</v>
      </c>
      <c r="X48" s="4">
        <v>0</v>
      </c>
      <c r="Y48" s="4">
        <v>0</v>
      </c>
      <c r="Z48" s="4">
        <v>0</v>
      </c>
      <c r="AA48" s="4">
        <v>0</v>
      </c>
      <c r="AB48" s="4">
        <v>0</v>
      </c>
      <c r="AC48" s="4">
        <v>0</v>
      </c>
      <c r="AD48" s="4">
        <v>0</v>
      </c>
    </row>
    <row r="49" spans="1:30" hidden="1" x14ac:dyDescent="0.2">
      <c r="A49" s="2" t="s">
        <v>93</v>
      </c>
      <c r="B49" s="4">
        <v>0</v>
      </c>
      <c r="C49" s="4">
        <v>0</v>
      </c>
      <c r="D49" s="4">
        <v>0</v>
      </c>
      <c r="E49" s="4">
        <v>0</v>
      </c>
      <c r="F49" s="4">
        <v>0</v>
      </c>
      <c r="G49" s="4">
        <v>0</v>
      </c>
      <c r="H49" s="4">
        <v>0</v>
      </c>
      <c r="I49" s="4">
        <v>0</v>
      </c>
      <c r="J49" s="4">
        <v>0</v>
      </c>
      <c r="K49" s="4">
        <v>3.4980000000000002</v>
      </c>
      <c r="L49" s="4">
        <v>0</v>
      </c>
      <c r="M49" s="4">
        <v>0</v>
      </c>
      <c r="N49" s="4">
        <v>1.5940000000000001</v>
      </c>
      <c r="O49" s="4">
        <v>0</v>
      </c>
      <c r="P49" s="4">
        <v>0</v>
      </c>
      <c r="Q49" s="4">
        <v>0</v>
      </c>
      <c r="R49" s="4">
        <v>5.5540000000000003</v>
      </c>
      <c r="S49" s="4">
        <v>0</v>
      </c>
      <c r="T49" s="4">
        <v>9.2680000000000007</v>
      </c>
      <c r="U49" s="4">
        <v>5.1459999999999999</v>
      </c>
      <c r="V49" s="4">
        <v>0</v>
      </c>
      <c r="W49" s="4">
        <v>5.49</v>
      </c>
      <c r="X49" s="4">
        <v>0</v>
      </c>
      <c r="Y49" s="4">
        <v>0</v>
      </c>
      <c r="Z49" s="4">
        <v>0</v>
      </c>
      <c r="AA49" s="4">
        <v>3.306</v>
      </c>
      <c r="AB49" s="4">
        <v>0</v>
      </c>
      <c r="AC49" s="4">
        <v>0</v>
      </c>
      <c r="AD49" s="4">
        <v>0</v>
      </c>
    </row>
    <row r="50" spans="1:30" hidden="1" x14ac:dyDescent="0.2">
      <c r="A50" s="2" t="s">
        <v>94</v>
      </c>
      <c r="B50" s="4">
        <v>0</v>
      </c>
      <c r="C50" s="4">
        <v>2.7</v>
      </c>
      <c r="D50" s="4">
        <v>0</v>
      </c>
      <c r="E50" s="4">
        <v>0</v>
      </c>
      <c r="F50" s="4">
        <v>0</v>
      </c>
      <c r="G50" s="4">
        <v>0</v>
      </c>
      <c r="H50" s="4">
        <v>0</v>
      </c>
      <c r="I50" s="4">
        <v>0</v>
      </c>
      <c r="J50" s="4">
        <v>0</v>
      </c>
      <c r="K50" s="4">
        <v>0</v>
      </c>
      <c r="L50" s="4">
        <v>0</v>
      </c>
      <c r="M50" s="4">
        <v>0</v>
      </c>
      <c r="N50" s="4">
        <v>0</v>
      </c>
      <c r="O50" s="4">
        <v>0</v>
      </c>
      <c r="P50" s="4">
        <v>0</v>
      </c>
      <c r="Q50" s="4">
        <v>0</v>
      </c>
      <c r="R50" s="4">
        <v>0</v>
      </c>
      <c r="S50" s="4">
        <v>0</v>
      </c>
      <c r="T50" s="4">
        <v>0.95</v>
      </c>
      <c r="U50" s="4">
        <v>1.355</v>
      </c>
      <c r="V50" s="4">
        <v>7.5220000000000002</v>
      </c>
      <c r="W50" s="4">
        <v>0.78500000000000003</v>
      </c>
      <c r="X50" s="4">
        <v>0</v>
      </c>
      <c r="Y50" s="4">
        <v>0</v>
      </c>
      <c r="Z50" s="4">
        <v>0.51</v>
      </c>
      <c r="AA50" s="4">
        <v>0</v>
      </c>
      <c r="AB50" s="4">
        <v>0</v>
      </c>
      <c r="AC50" s="4">
        <v>0.98399999999999999</v>
      </c>
      <c r="AD50" s="4">
        <v>1.028</v>
      </c>
    </row>
    <row r="51" spans="1:30" hidden="1" x14ac:dyDescent="0.2">
      <c r="A51" s="2" t="s">
        <v>95</v>
      </c>
      <c r="B51" s="4">
        <v>0</v>
      </c>
      <c r="C51" s="4">
        <v>0</v>
      </c>
      <c r="D51" s="4">
        <v>0</v>
      </c>
      <c r="E51" s="4">
        <v>0</v>
      </c>
      <c r="F51" s="4">
        <v>0</v>
      </c>
      <c r="G51" s="4">
        <v>0</v>
      </c>
      <c r="H51" s="4">
        <v>0</v>
      </c>
      <c r="I51" s="4">
        <v>0</v>
      </c>
      <c r="J51" s="4">
        <v>0.86</v>
      </c>
      <c r="K51" s="4">
        <v>1.2949999999999999</v>
      </c>
      <c r="L51" s="4">
        <v>0.05</v>
      </c>
      <c r="M51" s="4">
        <v>0</v>
      </c>
      <c r="N51" s="4">
        <v>0</v>
      </c>
      <c r="O51" s="4">
        <v>0</v>
      </c>
      <c r="P51" s="4">
        <v>0</v>
      </c>
      <c r="Q51" s="4">
        <v>0</v>
      </c>
      <c r="R51" s="4">
        <v>0</v>
      </c>
      <c r="S51" s="4">
        <v>0</v>
      </c>
      <c r="T51" s="4">
        <v>0</v>
      </c>
      <c r="U51" s="4">
        <v>0</v>
      </c>
      <c r="V51" s="4">
        <v>0</v>
      </c>
      <c r="W51" s="4">
        <v>0</v>
      </c>
      <c r="X51" s="4">
        <v>0</v>
      </c>
      <c r="Y51" s="4">
        <v>0</v>
      </c>
      <c r="Z51" s="4">
        <v>0</v>
      </c>
      <c r="AA51" s="4">
        <v>0</v>
      </c>
      <c r="AB51" s="4">
        <v>5.2249999999999996</v>
      </c>
      <c r="AC51" s="4">
        <v>3.835</v>
      </c>
      <c r="AD51" s="4">
        <v>1.6639999999999999</v>
      </c>
    </row>
    <row r="52" spans="1:30" hidden="1" x14ac:dyDescent="0.2">
      <c r="A52" s="2" t="s">
        <v>96</v>
      </c>
      <c r="B52" s="4">
        <v>177.869</v>
      </c>
      <c r="C52" s="4">
        <v>114.721</v>
      </c>
      <c r="D52" s="4">
        <v>66.587000000000003</v>
      </c>
      <c r="E52" s="4">
        <v>8.7569999999999997</v>
      </c>
      <c r="F52" s="4">
        <v>43.302999999999997</v>
      </c>
      <c r="G52" s="4">
        <v>36.841999999999999</v>
      </c>
      <c r="H52" s="4">
        <v>10.52</v>
      </c>
      <c r="I52" s="4">
        <v>29.87</v>
      </c>
      <c r="J52" s="4">
        <v>43.423000000000002</v>
      </c>
      <c r="K52" s="4">
        <v>5.9729999999999999</v>
      </c>
      <c r="L52" s="4">
        <v>0</v>
      </c>
      <c r="M52" s="4">
        <v>0</v>
      </c>
      <c r="N52" s="4">
        <v>21.05</v>
      </c>
      <c r="O52" s="4">
        <v>18.995999999999999</v>
      </c>
      <c r="P52" s="4">
        <v>25.791</v>
      </c>
      <c r="Q52" s="4">
        <v>6.1580000000000004</v>
      </c>
      <c r="R52" s="4">
        <v>0</v>
      </c>
      <c r="S52" s="4">
        <v>4.7569999999999997</v>
      </c>
      <c r="T52" s="4">
        <v>0</v>
      </c>
      <c r="U52" s="4">
        <v>1.7010000000000001</v>
      </c>
      <c r="V52" s="4">
        <v>0</v>
      </c>
      <c r="W52" s="4">
        <v>0</v>
      </c>
      <c r="X52" s="4">
        <v>8.0709999999999997</v>
      </c>
      <c r="Y52" s="4">
        <v>0</v>
      </c>
      <c r="Z52" s="4">
        <v>0</v>
      </c>
      <c r="AA52" s="4">
        <v>0</v>
      </c>
      <c r="AB52" s="4">
        <v>0</v>
      </c>
      <c r="AC52" s="4">
        <v>0</v>
      </c>
      <c r="AD52" s="4">
        <v>0</v>
      </c>
    </row>
    <row r="53" spans="1:30" hidden="1" x14ac:dyDescent="0.2">
      <c r="A53" s="2" t="s">
        <v>97</v>
      </c>
      <c r="B53" s="4">
        <v>0</v>
      </c>
      <c r="C53" s="4">
        <v>0</v>
      </c>
      <c r="D53" s="4">
        <v>0</v>
      </c>
      <c r="E53" s="4">
        <v>0</v>
      </c>
      <c r="F53" s="4">
        <v>0</v>
      </c>
      <c r="G53" s="4">
        <v>0</v>
      </c>
      <c r="H53" s="4">
        <v>0</v>
      </c>
      <c r="I53" s="4">
        <v>0</v>
      </c>
      <c r="J53" s="4">
        <v>0</v>
      </c>
      <c r="K53" s="4">
        <v>0</v>
      </c>
      <c r="L53" s="4">
        <v>0</v>
      </c>
      <c r="M53" s="4">
        <v>0</v>
      </c>
      <c r="N53" s="4">
        <v>0</v>
      </c>
      <c r="O53" s="4">
        <v>0</v>
      </c>
      <c r="P53" s="4">
        <v>0</v>
      </c>
      <c r="Q53" s="4">
        <v>1E-3</v>
      </c>
      <c r="R53" s="4">
        <v>0</v>
      </c>
      <c r="S53" s="4">
        <v>0</v>
      </c>
      <c r="T53" s="4">
        <v>0</v>
      </c>
      <c r="U53" s="4">
        <v>0</v>
      </c>
      <c r="V53" s="4">
        <v>0</v>
      </c>
      <c r="W53" s="4">
        <v>0</v>
      </c>
      <c r="X53" s="4">
        <v>0</v>
      </c>
      <c r="Y53" s="4">
        <v>0</v>
      </c>
      <c r="Z53" s="4">
        <v>0</v>
      </c>
      <c r="AA53" s="4">
        <v>0</v>
      </c>
      <c r="AB53" s="4">
        <v>9.3960000000000008</v>
      </c>
      <c r="AC53" s="4">
        <v>0</v>
      </c>
      <c r="AD53" s="4">
        <v>0</v>
      </c>
    </row>
    <row r="54" spans="1:30" hidden="1" x14ac:dyDescent="0.2">
      <c r="A54" s="2" t="s">
        <v>98</v>
      </c>
      <c r="B54" s="4">
        <v>0</v>
      </c>
      <c r="C54" s="4">
        <v>0</v>
      </c>
      <c r="D54" s="4">
        <v>0</v>
      </c>
      <c r="E54" s="4">
        <v>0</v>
      </c>
      <c r="F54" s="4">
        <v>0</v>
      </c>
      <c r="G54" s="4">
        <v>0</v>
      </c>
      <c r="H54" s="4">
        <v>0</v>
      </c>
      <c r="I54" s="4">
        <v>0</v>
      </c>
      <c r="J54" s="4">
        <v>0</v>
      </c>
      <c r="K54" s="4">
        <v>0</v>
      </c>
      <c r="L54" s="4">
        <v>0</v>
      </c>
      <c r="M54" s="4">
        <v>0</v>
      </c>
      <c r="N54" s="4">
        <v>0</v>
      </c>
      <c r="O54" s="4">
        <v>0</v>
      </c>
      <c r="P54" s="4">
        <v>0</v>
      </c>
      <c r="Q54" s="4">
        <v>0</v>
      </c>
      <c r="R54" s="4">
        <v>0</v>
      </c>
      <c r="S54" s="4">
        <v>0</v>
      </c>
      <c r="T54" s="4">
        <v>0</v>
      </c>
      <c r="U54" s="4">
        <v>8.1370000000000005</v>
      </c>
      <c r="V54" s="4">
        <v>0</v>
      </c>
      <c r="W54" s="4">
        <v>0</v>
      </c>
      <c r="X54" s="4">
        <v>0</v>
      </c>
      <c r="Y54" s="4">
        <v>0</v>
      </c>
      <c r="Z54" s="4">
        <v>0.79700000000000004</v>
      </c>
      <c r="AA54" s="4">
        <v>0</v>
      </c>
      <c r="AB54" s="4">
        <v>0</v>
      </c>
      <c r="AC54" s="4">
        <v>0</v>
      </c>
      <c r="AD54" s="4">
        <v>0</v>
      </c>
    </row>
    <row r="55" spans="1:30" hidden="1" x14ac:dyDescent="0.2">
      <c r="A55" s="2" t="s">
        <v>99</v>
      </c>
      <c r="B55" s="4">
        <v>0</v>
      </c>
      <c r="C55" s="4">
        <v>0</v>
      </c>
      <c r="D55" s="4">
        <v>0</v>
      </c>
      <c r="E55" s="4">
        <v>0</v>
      </c>
      <c r="F55" s="4">
        <v>0</v>
      </c>
      <c r="G55" s="4">
        <v>0</v>
      </c>
      <c r="H55" s="4">
        <v>0</v>
      </c>
      <c r="I55" s="4">
        <v>0</v>
      </c>
      <c r="J55" s="4">
        <v>0</v>
      </c>
      <c r="K55" s="4">
        <v>0</v>
      </c>
      <c r="L55" s="4">
        <v>0</v>
      </c>
      <c r="M55" s="4">
        <v>0</v>
      </c>
      <c r="N55" s="4">
        <v>0</v>
      </c>
      <c r="O55" s="4">
        <v>0</v>
      </c>
      <c r="P55" s="4">
        <v>7.0860000000000003</v>
      </c>
      <c r="Q55" s="4">
        <v>0</v>
      </c>
      <c r="R55" s="4">
        <v>2.548</v>
      </c>
      <c r="S55" s="4">
        <v>0</v>
      </c>
      <c r="T55" s="4">
        <v>0</v>
      </c>
      <c r="U55" s="4">
        <v>0</v>
      </c>
      <c r="V55" s="4">
        <v>0</v>
      </c>
      <c r="W55" s="4">
        <v>0</v>
      </c>
      <c r="X55" s="4">
        <v>0</v>
      </c>
      <c r="Y55" s="4">
        <v>0</v>
      </c>
      <c r="Z55" s="4">
        <v>0</v>
      </c>
      <c r="AA55" s="4">
        <v>0</v>
      </c>
      <c r="AB55" s="4">
        <v>0</v>
      </c>
      <c r="AC55" s="4">
        <v>0</v>
      </c>
      <c r="AD55" s="4">
        <v>8.5020000000000007</v>
      </c>
    </row>
    <row r="56" spans="1:30" hidden="1" x14ac:dyDescent="0.2">
      <c r="A56" s="2" t="s">
        <v>100</v>
      </c>
      <c r="B56" s="4">
        <v>0</v>
      </c>
      <c r="C56" s="4">
        <v>0</v>
      </c>
      <c r="D56" s="4">
        <v>0</v>
      </c>
      <c r="E56" s="4">
        <v>0</v>
      </c>
      <c r="F56" s="4">
        <v>0</v>
      </c>
      <c r="G56" s="4">
        <v>0</v>
      </c>
      <c r="H56" s="4">
        <v>0</v>
      </c>
      <c r="I56" s="4">
        <v>0</v>
      </c>
      <c r="J56" s="4">
        <v>0</v>
      </c>
      <c r="K56" s="4">
        <v>7</v>
      </c>
      <c r="L56" s="4">
        <v>0</v>
      </c>
      <c r="M56" s="4">
        <v>0</v>
      </c>
      <c r="N56" s="4">
        <v>0</v>
      </c>
      <c r="O56" s="4">
        <v>0</v>
      </c>
      <c r="P56" s="4">
        <v>0.60199999999999998</v>
      </c>
      <c r="Q56" s="4">
        <v>0</v>
      </c>
      <c r="R56" s="4">
        <v>0</v>
      </c>
      <c r="S56" s="4">
        <v>0</v>
      </c>
      <c r="T56" s="4">
        <v>0</v>
      </c>
      <c r="U56" s="4">
        <v>0</v>
      </c>
      <c r="V56" s="4">
        <v>0</v>
      </c>
      <c r="W56" s="4">
        <v>2.286</v>
      </c>
      <c r="X56" s="4">
        <v>1.361</v>
      </c>
      <c r="Y56" s="4">
        <v>0</v>
      </c>
      <c r="Z56" s="4">
        <v>0</v>
      </c>
      <c r="AA56" s="4">
        <v>0</v>
      </c>
      <c r="AB56" s="4">
        <v>0</v>
      </c>
      <c r="AC56" s="4">
        <v>0.439</v>
      </c>
      <c r="AD56" s="4">
        <v>0</v>
      </c>
    </row>
    <row r="57" spans="1:30" hidden="1" x14ac:dyDescent="0.2">
      <c r="A57" s="2" t="s">
        <v>101</v>
      </c>
      <c r="B57" s="4">
        <v>0</v>
      </c>
      <c r="C57" s="4">
        <v>0</v>
      </c>
      <c r="D57" s="4">
        <v>0</v>
      </c>
      <c r="E57" s="4">
        <v>0</v>
      </c>
      <c r="F57" s="4">
        <v>0</v>
      </c>
      <c r="G57" s="4">
        <v>0</v>
      </c>
      <c r="H57" s="4">
        <v>0</v>
      </c>
      <c r="I57" s="4">
        <v>0</v>
      </c>
      <c r="J57" s="4">
        <v>0</v>
      </c>
      <c r="K57" s="4">
        <v>0</v>
      </c>
      <c r="L57" s="4">
        <v>0</v>
      </c>
      <c r="M57" s="4">
        <v>0</v>
      </c>
      <c r="N57" s="4">
        <v>0</v>
      </c>
      <c r="O57" s="4">
        <v>0</v>
      </c>
      <c r="P57" s="4">
        <v>0</v>
      </c>
      <c r="Q57" s="4">
        <v>0</v>
      </c>
      <c r="R57" s="4">
        <v>0</v>
      </c>
      <c r="S57" s="4">
        <v>0</v>
      </c>
      <c r="T57" s="4">
        <v>0</v>
      </c>
      <c r="U57" s="4">
        <v>0</v>
      </c>
      <c r="V57" s="4">
        <v>0</v>
      </c>
      <c r="W57" s="4">
        <v>0</v>
      </c>
      <c r="X57" s="4">
        <v>3.93</v>
      </c>
      <c r="Y57" s="4">
        <v>0</v>
      </c>
      <c r="Z57" s="4">
        <v>0</v>
      </c>
      <c r="AA57" s="4">
        <v>0</v>
      </c>
      <c r="AB57" s="4">
        <v>0</v>
      </c>
      <c r="AC57" s="4">
        <v>0</v>
      </c>
      <c r="AD57" s="4">
        <v>0</v>
      </c>
    </row>
    <row r="58" spans="1:30" hidden="1" x14ac:dyDescent="0.2">
      <c r="A58" s="2" t="s">
        <v>102</v>
      </c>
      <c r="B58" s="4">
        <v>0</v>
      </c>
      <c r="C58" s="4">
        <v>0</v>
      </c>
      <c r="D58" s="4">
        <v>0</v>
      </c>
      <c r="E58" s="4">
        <v>0</v>
      </c>
      <c r="F58" s="4">
        <v>0</v>
      </c>
      <c r="G58" s="4">
        <v>0</v>
      </c>
      <c r="H58" s="4">
        <v>0</v>
      </c>
      <c r="I58" s="4">
        <v>0</v>
      </c>
      <c r="J58" s="4">
        <v>0</v>
      </c>
      <c r="K58" s="4">
        <v>0</v>
      </c>
      <c r="L58" s="4">
        <v>0</v>
      </c>
      <c r="M58" s="4">
        <v>0</v>
      </c>
      <c r="N58" s="4">
        <v>1.238</v>
      </c>
      <c r="O58" s="4">
        <v>0</v>
      </c>
      <c r="P58" s="4">
        <v>0</v>
      </c>
      <c r="Q58" s="4">
        <v>0</v>
      </c>
      <c r="R58" s="4">
        <v>0</v>
      </c>
      <c r="S58" s="4">
        <v>0</v>
      </c>
      <c r="T58" s="4">
        <v>0</v>
      </c>
      <c r="U58" s="4">
        <v>0</v>
      </c>
      <c r="V58" s="4">
        <v>0</v>
      </c>
      <c r="W58" s="4">
        <v>0</v>
      </c>
      <c r="X58" s="4">
        <v>1.2450000000000001</v>
      </c>
      <c r="Y58" s="4">
        <v>2.3050000000000002</v>
      </c>
      <c r="Z58" s="4">
        <v>0</v>
      </c>
      <c r="AA58" s="4">
        <v>0</v>
      </c>
      <c r="AB58" s="4">
        <v>0</v>
      </c>
      <c r="AC58" s="4">
        <v>0</v>
      </c>
      <c r="AD58" s="4">
        <v>0</v>
      </c>
    </row>
    <row r="59" spans="1:30" hidden="1" x14ac:dyDescent="0.2">
      <c r="A59" s="2" t="s">
        <v>103</v>
      </c>
      <c r="B59" s="4">
        <v>0</v>
      </c>
      <c r="C59" s="4">
        <v>0</v>
      </c>
      <c r="D59" s="4">
        <v>0</v>
      </c>
      <c r="E59" s="4">
        <v>0</v>
      </c>
      <c r="F59" s="4">
        <v>0</v>
      </c>
      <c r="G59" s="4">
        <v>0</v>
      </c>
      <c r="H59" s="4">
        <v>0</v>
      </c>
      <c r="I59" s="4">
        <v>0</v>
      </c>
      <c r="J59" s="4">
        <v>0</v>
      </c>
      <c r="K59" s="4">
        <v>0</v>
      </c>
      <c r="L59" s="4">
        <v>0</v>
      </c>
      <c r="M59" s="4">
        <v>0</v>
      </c>
      <c r="N59" s="4">
        <v>0</v>
      </c>
      <c r="O59" s="4">
        <v>0</v>
      </c>
      <c r="P59" s="4">
        <v>0</v>
      </c>
      <c r="Q59" s="4">
        <v>0</v>
      </c>
      <c r="R59" s="4">
        <v>0</v>
      </c>
      <c r="S59" s="4">
        <v>0</v>
      </c>
      <c r="T59" s="4">
        <v>0</v>
      </c>
      <c r="U59" s="4">
        <v>0</v>
      </c>
      <c r="V59" s="4">
        <v>0</v>
      </c>
      <c r="W59" s="4">
        <v>0</v>
      </c>
      <c r="X59" s="4">
        <v>0</v>
      </c>
      <c r="Y59" s="4">
        <v>0</v>
      </c>
      <c r="Z59" s="4">
        <v>0</v>
      </c>
      <c r="AA59" s="4">
        <v>0</v>
      </c>
      <c r="AB59" s="4">
        <v>2.9239999999999999</v>
      </c>
      <c r="AC59" s="4">
        <v>0</v>
      </c>
      <c r="AD59" s="4">
        <v>0</v>
      </c>
    </row>
    <row r="60" spans="1:30" hidden="1" x14ac:dyDescent="0.2">
      <c r="A60" s="2" t="s">
        <v>104</v>
      </c>
      <c r="B60" s="4">
        <v>0</v>
      </c>
      <c r="C60" s="4">
        <v>0</v>
      </c>
      <c r="D60" s="4">
        <v>0</v>
      </c>
      <c r="E60" s="4">
        <v>0</v>
      </c>
      <c r="F60" s="4">
        <v>0</v>
      </c>
      <c r="G60" s="4">
        <v>0</v>
      </c>
      <c r="H60" s="4">
        <v>0</v>
      </c>
      <c r="I60" s="4">
        <v>0</v>
      </c>
      <c r="J60" s="4">
        <v>0</v>
      </c>
      <c r="K60" s="4">
        <v>0</v>
      </c>
      <c r="L60" s="4">
        <v>0</v>
      </c>
      <c r="M60" s="4">
        <v>0</v>
      </c>
      <c r="N60" s="4">
        <v>3.24</v>
      </c>
      <c r="O60" s="4">
        <v>0</v>
      </c>
      <c r="P60" s="4">
        <v>0</v>
      </c>
      <c r="Q60" s="4">
        <v>0</v>
      </c>
      <c r="R60" s="4">
        <v>0</v>
      </c>
      <c r="S60" s="4">
        <v>0</v>
      </c>
      <c r="T60" s="4">
        <v>0</v>
      </c>
      <c r="U60" s="4">
        <v>0</v>
      </c>
      <c r="V60" s="4">
        <v>0</v>
      </c>
      <c r="W60" s="4">
        <v>0</v>
      </c>
      <c r="X60" s="4">
        <v>0</v>
      </c>
      <c r="Y60" s="4">
        <v>0</v>
      </c>
      <c r="Z60" s="4">
        <v>2.8</v>
      </c>
      <c r="AA60" s="4">
        <v>0</v>
      </c>
      <c r="AB60" s="4">
        <v>0</v>
      </c>
      <c r="AC60" s="4">
        <v>0</v>
      </c>
      <c r="AD60" s="4">
        <v>0</v>
      </c>
    </row>
    <row r="61" spans="1:30" hidden="1" x14ac:dyDescent="0.2">
      <c r="A61" s="2" t="s">
        <v>105</v>
      </c>
      <c r="B61" s="4">
        <v>0</v>
      </c>
      <c r="C61" s="4">
        <v>0</v>
      </c>
      <c r="D61" s="4">
        <v>0</v>
      </c>
      <c r="E61" s="4">
        <v>0</v>
      </c>
      <c r="F61" s="4">
        <v>0</v>
      </c>
      <c r="G61" s="4">
        <v>0</v>
      </c>
      <c r="H61" s="4">
        <v>0</v>
      </c>
      <c r="I61" s="4">
        <v>0</v>
      </c>
      <c r="J61" s="4">
        <v>0</v>
      </c>
      <c r="K61" s="4">
        <v>0</v>
      </c>
      <c r="L61" s="4">
        <v>0</v>
      </c>
      <c r="M61" s="4">
        <v>20.25</v>
      </c>
      <c r="N61" s="4">
        <v>0</v>
      </c>
      <c r="O61" s="4">
        <v>0</v>
      </c>
      <c r="P61" s="4">
        <v>0</v>
      </c>
      <c r="Q61" s="4">
        <v>17.98</v>
      </c>
      <c r="R61" s="4">
        <v>53.94</v>
      </c>
      <c r="S61" s="4">
        <v>0</v>
      </c>
      <c r="T61" s="4">
        <v>0.38700000000000001</v>
      </c>
      <c r="U61" s="4">
        <v>1.7230000000000001</v>
      </c>
      <c r="V61" s="4">
        <v>0</v>
      </c>
      <c r="W61" s="4">
        <v>0</v>
      </c>
      <c r="X61" s="4">
        <v>0</v>
      </c>
      <c r="Y61" s="4">
        <v>0</v>
      </c>
      <c r="Z61" s="4">
        <v>0</v>
      </c>
      <c r="AA61" s="4">
        <v>0</v>
      </c>
      <c r="AB61" s="4">
        <v>1.2E-2</v>
      </c>
      <c r="AC61" s="4">
        <v>0</v>
      </c>
      <c r="AD61" s="4">
        <v>0</v>
      </c>
    </row>
    <row r="62" spans="1:30" hidden="1" x14ac:dyDescent="0.2">
      <c r="A62" s="2" t="s">
        <v>106</v>
      </c>
      <c r="B62" s="4">
        <v>0</v>
      </c>
      <c r="C62" s="4">
        <v>0</v>
      </c>
      <c r="D62" s="4">
        <v>0</v>
      </c>
      <c r="E62" s="4">
        <v>0</v>
      </c>
      <c r="F62" s="4">
        <v>0</v>
      </c>
      <c r="G62" s="4">
        <v>0</v>
      </c>
      <c r="H62" s="4">
        <v>0</v>
      </c>
      <c r="I62" s="4">
        <v>0</v>
      </c>
      <c r="J62" s="4">
        <v>0</v>
      </c>
      <c r="K62" s="4">
        <v>0</v>
      </c>
      <c r="L62" s="4">
        <v>0</v>
      </c>
      <c r="M62" s="4">
        <v>0</v>
      </c>
      <c r="N62" s="4">
        <v>0</v>
      </c>
      <c r="O62" s="4">
        <v>0</v>
      </c>
      <c r="P62" s="4">
        <v>0</v>
      </c>
      <c r="Q62" s="4">
        <v>0</v>
      </c>
      <c r="R62" s="4">
        <v>0</v>
      </c>
      <c r="S62" s="4">
        <v>0</v>
      </c>
      <c r="T62" s="4">
        <v>0</v>
      </c>
      <c r="U62" s="4">
        <v>0</v>
      </c>
      <c r="V62" s="4">
        <v>0</v>
      </c>
      <c r="W62" s="4">
        <v>1.44</v>
      </c>
      <c r="X62" s="4">
        <v>0</v>
      </c>
      <c r="Y62" s="4">
        <v>0</v>
      </c>
      <c r="Z62" s="4">
        <v>0</v>
      </c>
      <c r="AA62" s="4">
        <v>0</v>
      </c>
      <c r="AB62" s="4">
        <v>0</v>
      </c>
      <c r="AC62" s="4">
        <v>0</v>
      </c>
      <c r="AD62" s="4">
        <v>0</v>
      </c>
    </row>
    <row r="63" spans="1:30" hidden="1" x14ac:dyDescent="0.2">
      <c r="A63" s="2" t="s">
        <v>107</v>
      </c>
      <c r="B63" s="4">
        <v>0</v>
      </c>
      <c r="C63" s="4">
        <v>0</v>
      </c>
      <c r="D63" s="4">
        <v>0</v>
      </c>
      <c r="E63" s="4">
        <v>0</v>
      </c>
      <c r="F63" s="4">
        <v>0</v>
      </c>
      <c r="G63" s="4">
        <v>0</v>
      </c>
      <c r="H63" s="4">
        <v>0</v>
      </c>
      <c r="I63" s="4">
        <v>0</v>
      </c>
      <c r="J63" s="4">
        <v>0</v>
      </c>
      <c r="K63" s="4">
        <v>0</v>
      </c>
      <c r="L63" s="4">
        <v>1.6990000000000001</v>
      </c>
      <c r="M63" s="4">
        <v>0</v>
      </c>
      <c r="N63" s="4">
        <v>0</v>
      </c>
      <c r="O63" s="4">
        <v>12.4</v>
      </c>
      <c r="P63" s="4">
        <v>2.11</v>
      </c>
      <c r="Q63" s="4">
        <v>0</v>
      </c>
      <c r="R63" s="4">
        <v>0</v>
      </c>
      <c r="S63" s="4">
        <v>0</v>
      </c>
      <c r="T63" s="4">
        <v>0</v>
      </c>
      <c r="U63" s="4">
        <v>0</v>
      </c>
      <c r="V63" s="4">
        <v>0</v>
      </c>
      <c r="W63" s="4">
        <v>0</v>
      </c>
      <c r="X63" s="4">
        <v>0</v>
      </c>
      <c r="Y63" s="4">
        <v>0</v>
      </c>
      <c r="Z63" s="4">
        <v>0</v>
      </c>
      <c r="AA63" s="4">
        <v>0</v>
      </c>
      <c r="AB63" s="4">
        <v>0.255</v>
      </c>
      <c r="AC63" s="4">
        <v>0.42299999999999999</v>
      </c>
      <c r="AD63" s="4">
        <v>0.55500000000000005</v>
      </c>
    </row>
    <row r="64" spans="1:30" hidden="1" x14ac:dyDescent="0.2">
      <c r="A64" s="2" t="s">
        <v>108</v>
      </c>
      <c r="B64" s="4">
        <v>0</v>
      </c>
      <c r="C64" s="4">
        <v>0</v>
      </c>
      <c r="D64" s="4">
        <v>0</v>
      </c>
      <c r="E64" s="4">
        <v>0</v>
      </c>
      <c r="F64" s="4">
        <v>0</v>
      </c>
      <c r="G64" s="4">
        <v>0</v>
      </c>
      <c r="H64" s="4">
        <v>0</v>
      </c>
      <c r="I64" s="4">
        <v>0</v>
      </c>
      <c r="J64" s="4">
        <v>0</v>
      </c>
      <c r="K64" s="4">
        <v>0</v>
      </c>
      <c r="L64" s="4">
        <v>0</v>
      </c>
      <c r="M64" s="4">
        <v>0</v>
      </c>
      <c r="N64" s="4">
        <v>0</v>
      </c>
      <c r="O64" s="4">
        <v>0</v>
      </c>
      <c r="P64" s="4">
        <v>0</v>
      </c>
      <c r="Q64" s="4">
        <v>0</v>
      </c>
      <c r="R64" s="4">
        <v>0</v>
      </c>
      <c r="S64" s="4">
        <v>0</v>
      </c>
      <c r="T64" s="4">
        <v>0</v>
      </c>
      <c r="U64" s="4">
        <v>0</v>
      </c>
      <c r="V64" s="4">
        <v>0</v>
      </c>
      <c r="W64" s="4">
        <v>0</v>
      </c>
      <c r="X64" s="4">
        <v>0</v>
      </c>
      <c r="Y64" s="4">
        <v>0</v>
      </c>
      <c r="Z64" s="4">
        <v>0</v>
      </c>
      <c r="AA64" s="4">
        <v>0</v>
      </c>
      <c r="AB64" s="4">
        <v>0</v>
      </c>
      <c r="AC64" s="4">
        <v>0</v>
      </c>
      <c r="AD64" s="4">
        <v>0.60599999999999998</v>
      </c>
    </row>
    <row r="65" spans="1:30" hidden="1" x14ac:dyDescent="0.2">
      <c r="A65" s="2" t="s">
        <v>109</v>
      </c>
      <c r="B65" s="4">
        <v>0</v>
      </c>
      <c r="C65" s="4">
        <v>0</v>
      </c>
      <c r="D65" s="4">
        <v>0</v>
      </c>
      <c r="E65" s="4">
        <v>0</v>
      </c>
      <c r="F65" s="4">
        <v>0</v>
      </c>
      <c r="G65" s="4">
        <v>0</v>
      </c>
      <c r="H65" s="4">
        <v>0</v>
      </c>
      <c r="I65" s="4">
        <v>0</v>
      </c>
      <c r="J65" s="4">
        <v>0</v>
      </c>
      <c r="K65" s="4">
        <v>0</v>
      </c>
      <c r="L65" s="4">
        <v>0</v>
      </c>
      <c r="M65" s="4">
        <v>0</v>
      </c>
      <c r="N65" s="4">
        <v>0</v>
      </c>
      <c r="O65" s="4">
        <v>0</v>
      </c>
      <c r="P65" s="4">
        <v>0</v>
      </c>
      <c r="Q65" s="4">
        <v>0</v>
      </c>
      <c r="R65" s="4">
        <v>0</v>
      </c>
      <c r="S65" s="4">
        <v>0</v>
      </c>
      <c r="T65" s="4">
        <v>0</v>
      </c>
      <c r="U65" s="4">
        <v>0</v>
      </c>
      <c r="V65" s="4">
        <v>0</v>
      </c>
      <c r="W65" s="4">
        <v>0.47499999999999998</v>
      </c>
      <c r="X65" s="4">
        <v>0</v>
      </c>
      <c r="Y65" s="4">
        <v>0</v>
      </c>
      <c r="Z65" s="4">
        <v>0</v>
      </c>
      <c r="AA65" s="4">
        <v>0</v>
      </c>
      <c r="AB65" s="4">
        <v>0</v>
      </c>
      <c r="AC65" s="4">
        <v>0</v>
      </c>
      <c r="AD65" s="4">
        <v>0</v>
      </c>
    </row>
    <row r="66" spans="1:30" hidden="1" x14ac:dyDescent="0.2">
      <c r="A66" s="2" t="s">
        <v>110</v>
      </c>
      <c r="B66" s="4">
        <v>0</v>
      </c>
      <c r="C66" s="4">
        <v>0</v>
      </c>
      <c r="D66" s="4">
        <v>0</v>
      </c>
      <c r="E66" s="4">
        <v>0</v>
      </c>
      <c r="F66" s="4">
        <v>0</v>
      </c>
      <c r="G66" s="4">
        <v>0</v>
      </c>
      <c r="H66" s="4">
        <v>0</v>
      </c>
      <c r="I66" s="4">
        <v>0</v>
      </c>
      <c r="J66" s="4">
        <v>0</v>
      </c>
      <c r="K66" s="4">
        <v>0</v>
      </c>
      <c r="L66" s="4">
        <v>0</v>
      </c>
      <c r="M66" s="4">
        <v>0</v>
      </c>
      <c r="N66" s="4">
        <v>0</v>
      </c>
      <c r="O66" s="4">
        <v>0</v>
      </c>
      <c r="P66" s="4">
        <v>0</v>
      </c>
      <c r="Q66" s="4">
        <v>0</v>
      </c>
      <c r="R66" s="4">
        <v>0</v>
      </c>
      <c r="S66" s="4">
        <v>0</v>
      </c>
      <c r="T66" s="4">
        <v>0</v>
      </c>
      <c r="U66" s="4">
        <v>0</v>
      </c>
      <c r="V66" s="4">
        <v>0</v>
      </c>
      <c r="W66" s="4">
        <v>0</v>
      </c>
      <c r="X66" s="4">
        <v>0</v>
      </c>
      <c r="Y66" s="4">
        <v>0</v>
      </c>
      <c r="Z66" s="4">
        <v>0</v>
      </c>
      <c r="AA66" s="4">
        <v>0</v>
      </c>
      <c r="AB66" s="4">
        <v>0</v>
      </c>
      <c r="AC66" s="4">
        <v>0</v>
      </c>
      <c r="AD66" s="4">
        <v>0</v>
      </c>
    </row>
    <row r="67" spans="1:30" hidden="1" x14ac:dyDescent="0.2">
      <c r="A67" s="2" t="s">
        <v>111</v>
      </c>
      <c r="B67" s="4">
        <v>0</v>
      </c>
      <c r="C67" s="4">
        <v>0</v>
      </c>
      <c r="D67" s="4">
        <v>0</v>
      </c>
      <c r="E67" s="4">
        <v>0</v>
      </c>
      <c r="F67" s="4">
        <v>0</v>
      </c>
      <c r="G67" s="4">
        <v>0</v>
      </c>
      <c r="H67" s="4">
        <v>0</v>
      </c>
      <c r="I67" s="4">
        <v>0</v>
      </c>
      <c r="J67" s="4">
        <v>0</v>
      </c>
      <c r="K67" s="4">
        <v>0</v>
      </c>
      <c r="L67" s="4">
        <v>0</v>
      </c>
      <c r="M67" s="4">
        <v>0</v>
      </c>
      <c r="N67" s="4">
        <v>0</v>
      </c>
      <c r="O67" s="4">
        <v>0</v>
      </c>
      <c r="P67" s="4">
        <v>0</v>
      </c>
      <c r="Q67" s="4">
        <v>0</v>
      </c>
      <c r="R67" s="4">
        <v>0</v>
      </c>
      <c r="S67" s="4">
        <v>0</v>
      </c>
      <c r="T67" s="4">
        <v>0</v>
      </c>
      <c r="U67" s="4">
        <v>0</v>
      </c>
      <c r="V67" s="4">
        <v>0</v>
      </c>
      <c r="W67" s="4">
        <v>0</v>
      </c>
      <c r="X67" s="4">
        <v>0</v>
      </c>
      <c r="Y67" s="4">
        <v>0</v>
      </c>
      <c r="Z67" s="4">
        <v>0</v>
      </c>
      <c r="AA67" s="4">
        <v>0</v>
      </c>
      <c r="AB67" s="4">
        <v>0</v>
      </c>
      <c r="AC67" s="4">
        <v>0</v>
      </c>
      <c r="AD67" s="4">
        <v>0</v>
      </c>
    </row>
    <row r="68" spans="1:30" hidden="1" x14ac:dyDescent="0.2">
      <c r="A68" s="2" t="s">
        <v>112</v>
      </c>
      <c r="B68" s="4">
        <v>0</v>
      </c>
      <c r="C68" s="4">
        <v>0</v>
      </c>
      <c r="D68" s="4">
        <v>0</v>
      </c>
      <c r="E68" s="4">
        <v>0</v>
      </c>
      <c r="F68" s="4">
        <v>0</v>
      </c>
      <c r="G68" s="4">
        <v>0</v>
      </c>
      <c r="H68" s="4">
        <v>0</v>
      </c>
      <c r="I68" s="4">
        <v>0</v>
      </c>
      <c r="J68" s="4">
        <v>0</v>
      </c>
      <c r="K68" s="4">
        <v>0</v>
      </c>
      <c r="L68" s="4">
        <v>0</v>
      </c>
      <c r="M68" s="4">
        <v>0</v>
      </c>
      <c r="N68" s="4">
        <v>0</v>
      </c>
      <c r="O68" s="4">
        <v>0</v>
      </c>
      <c r="P68" s="4">
        <v>0</v>
      </c>
      <c r="Q68" s="4">
        <v>0</v>
      </c>
      <c r="R68" s="4">
        <v>0</v>
      </c>
      <c r="S68" s="4">
        <v>0</v>
      </c>
      <c r="T68" s="4">
        <v>0</v>
      </c>
      <c r="U68" s="4">
        <v>0</v>
      </c>
      <c r="V68" s="4">
        <v>0</v>
      </c>
      <c r="W68" s="4">
        <v>0</v>
      </c>
      <c r="X68" s="4">
        <v>0</v>
      </c>
      <c r="Y68" s="4">
        <v>0</v>
      </c>
      <c r="Z68" s="4">
        <v>0</v>
      </c>
      <c r="AA68" s="4">
        <v>0</v>
      </c>
      <c r="AB68" s="4">
        <v>0</v>
      </c>
      <c r="AC68" s="4">
        <v>0</v>
      </c>
      <c r="AD68" s="4">
        <v>0</v>
      </c>
    </row>
    <row r="69" spans="1:30" hidden="1" x14ac:dyDescent="0.2">
      <c r="A69" s="2" t="s">
        <v>113</v>
      </c>
      <c r="B69" s="4">
        <v>0</v>
      </c>
      <c r="C69" s="4">
        <v>0</v>
      </c>
      <c r="D69" s="4">
        <v>0</v>
      </c>
      <c r="E69" s="4">
        <v>0</v>
      </c>
      <c r="F69" s="4">
        <v>0</v>
      </c>
      <c r="G69" s="4">
        <v>0</v>
      </c>
      <c r="H69" s="4">
        <v>0</v>
      </c>
      <c r="I69" s="4">
        <v>0</v>
      </c>
      <c r="J69" s="4">
        <v>0</v>
      </c>
      <c r="K69" s="4">
        <v>0</v>
      </c>
      <c r="L69" s="4">
        <v>0</v>
      </c>
      <c r="M69" s="4">
        <v>0</v>
      </c>
      <c r="N69" s="4">
        <v>0</v>
      </c>
      <c r="O69" s="4">
        <v>0</v>
      </c>
      <c r="P69" s="4">
        <v>0</v>
      </c>
      <c r="Q69" s="4">
        <v>0</v>
      </c>
      <c r="R69" s="4">
        <v>0</v>
      </c>
      <c r="S69" s="4">
        <v>0</v>
      </c>
      <c r="T69" s="4">
        <v>0</v>
      </c>
      <c r="U69" s="4">
        <v>0</v>
      </c>
      <c r="V69" s="4">
        <v>0</v>
      </c>
      <c r="W69" s="4">
        <v>0</v>
      </c>
      <c r="X69" s="4">
        <v>0</v>
      </c>
      <c r="Y69" s="4">
        <v>0</v>
      </c>
      <c r="Z69" s="4">
        <v>0</v>
      </c>
      <c r="AA69" s="4">
        <v>0</v>
      </c>
      <c r="AB69" s="4">
        <v>0</v>
      </c>
      <c r="AC69" s="4">
        <v>0</v>
      </c>
      <c r="AD69" s="4">
        <v>0</v>
      </c>
    </row>
    <row r="70" spans="1:30" hidden="1" x14ac:dyDescent="0.2">
      <c r="A70" s="2" t="s">
        <v>114</v>
      </c>
      <c r="B70" s="4">
        <v>0</v>
      </c>
      <c r="C70" s="4">
        <v>0</v>
      </c>
      <c r="D70" s="4">
        <v>0</v>
      </c>
      <c r="E70" s="4">
        <v>0</v>
      </c>
      <c r="F70" s="4">
        <v>0</v>
      </c>
      <c r="G70" s="4">
        <v>0</v>
      </c>
      <c r="H70" s="4">
        <v>0</v>
      </c>
      <c r="I70" s="4">
        <v>0</v>
      </c>
      <c r="J70" s="4">
        <v>0</v>
      </c>
      <c r="K70" s="4">
        <v>0</v>
      </c>
      <c r="L70" s="4">
        <v>0</v>
      </c>
      <c r="M70" s="4">
        <v>0</v>
      </c>
      <c r="N70" s="4">
        <v>0.35</v>
      </c>
      <c r="O70" s="4">
        <v>0</v>
      </c>
      <c r="P70" s="4">
        <v>0</v>
      </c>
      <c r="Q70" s="4">
        <v>0</v>
      </c>
      <c r="R70" s="4">
        <v>0</v>
      </c>
      <c r="S70" s="4">
        <v>0</v>
      </c>
      <c r="T70" s="4">
        <v>0</v>
      </c>
      <c r="U70" s="4">
        <v>0</v>
      </c>
      <c r="V70" s="4">
        <v>0</v>
      </c>
      <c r="W70" s="4">
        <v>0</v>
      </c>
      <c r="X70" s="4">
        <v>0</v>
      </c>
      <c r="Y70" s="4">
        <v>0</v>
      </c>
      <c r="Z70" s="4">
        <v>0</v>
      </c>
      <c r="AA70" s="4">
        <v>0</v>
      </c>
      <c r="AB70" s="4">
        <v>0</v>
      </c>
      <c r="AC70" s="4">
        <v>0</v>
      </c>
      <c r="AD70" s="4">
        <v>0</v>
      </c>
    </row>
    <row r="71" spans="1:30" hidden="1" x14ac:dyDescent="0.2">
      <c r="A71" s="2" t="s">
        <v>115</v>
      </c>
      <c r="B71" s="4">
        <v>0</v>
      </c>
      <c r="C71" s="4">
        <v>0</v>
      </c>
      <c r="D71" s="4">
        <v>0</v>
      </c>
      <c r="E71" s="4">
        <v>0</v>
      </c>
      <c r="F71" s="4">
        <v>0</v>
      </c>
      <c r="G71" s="4">
        <v>0</v>
      </c>
      <c r="H71" s="4">
        <v>0</v>
      </c>
      <c r="I71" s="4">
        <v>0</v>
      </c>
      <c r="J71" s="4">
        <v>0</v>
      </c>
      <c r="K71" s="4">
        <v>0</v>
      </c>
      <c r="L71" s="4">
        <v>0</v>
      </c>
      <c r="M71" s="4">
        <v>0</v>
      </c>
      <c r="N71" s="4">
        <v>0</v>
      </c>
      <c r="O71" s="4">
        <v>0</v>
      </c>
      <c r="P71" s="4">
        <v>0</v>
      </c>
      <c r="Q71" s="4">
        <v>0</v>
      </c>
      <c r="R71" s="4">
        <v>0</v>
      </c>
      <c r="S71" s="4">
        <v>0</v>
      </c>
      <c r="T71" s="4">
        <v>0</v>
      </c>
      <c r="U71" s="4">
        <v>0</v>
      </c>
      <c r="V71" s="4">
        <v>0</v>
      </c>
      <c r="W71" s="4">
        <v>0</v>
      </c>
      <c r="X71" s="4">
        <v>0</v>
      </c>
      <c r="Y71" s="4">
        <v>0</v>
      </c>
      <c r="Z71" s="4">
        <v>0</v>
      </c>
      <c r="AA71" s="4">
        <v>0</v>
      </c>
      <c r="AB71" s="4">
        <v>0</v>
      </c>
      <c r="AC71" s="4">
        <v>0</v>
      </c>
      <c r="AD71" s="4">
        <v>0</v>
      </c>
    </row>
    <row r="72" spans="1:30" hidden="1" x14ac:dyDescent="0.2">
      <c r="A72" s="2" t="s">
        <v>116</v>
      </c>
      <c r="B72" s="4">
        <v>0</v>
      </c>
      <c r="C72" s="4">
        <v>0</v>
      </c>
      <c r="D72" s="4">
        <v>0</v>
      </c>
      <c r="E72" s="4">
        <v>0</v>
      </c>
      <c r="F72" s="4">
        <v>0</v>
      </c>
      <c r="G72" s="4">
        <v>0</v>
      </c>
      <c r="H72" s="4">
        <v>0</v>
      </c>
      <c r="I72" s="4">
        <v>0</v>
      </c>
      <c r="J72" s="4">
        <v>0</v>
      </c>
      <c r="K72" s="4">
        <v>0</v>
      </c>
      <c r="L72" s="4">
        <v>0</v>
      </c>
      <c r="M72" s="4">
        <v>0</v>
      </c>
      <c r="N72" s="4">
        <v>0</v>
      </c>
      <c r="O72" s="4">
        <v>0</v>
      </c>
      <c r="P72" s="4">
        <v>0</v>
      </c>
      <c r="Q72" s="4">
        <v>0</v>
      </c>
      <c r="R72" s="4">
        <v>0</v>
      </c>
      <c r="S72" s="4">
        <v>0</v>
      </c>
      <c r="T72" s="4">
        <v>0</v>
      </c>
      <c r="U72" s="4">
        <v>0</v>
      </c>
      <c r="V72" s="4">
        <v>0</v>
      </c>
      <c r="W72" s="4">
        <v>0</v>
      </c>
      <c r="X72" s="4">
        <v>0</v>
      </c>
      <c r="Y72" s="4">
        <v>0</v>
      </c>
      <c r="Z72" s="4">
        <v>0</v>
      </c>
      <c r="AA72" s="4">
        <v>0</v>
      </c>
      <c r="AB72" s="4">
        <v>0</v>
      </c>
      <c r="AC72" s="4">
        <v>0</v>
      </c>
      <c r="AD72" s="4">
        <v>0</v>
      </c>
    </row>
    <row r="73" spans="1:30" hidden="1" x14ac:dyDescent="0.2">
      <c r="A73" s="2" t="s">
        <v>117</v>
      </c>
      <c r="B73" s="4">
        <v>0</v>
      </c>
      <c r="C73" s="4">
        <v>0</v>
      </c>
      <c r="D73" s="4">
        <v>0</v>
      </c>
      <c r="E73" s="4">
        <v>0</v>
      </c>
      <c r="F73" s="4">
        <v>0</v>
      </c>
      <c r="G73" s="4">
        <v>0</v>
      </c>
      <c r="H73" s="4">
        <v>0</v>
      </c>
      <c r="I73" s="4">
        <v>0</v>
      </c>
      <c r="J73" s="4">
        <v>0</v>
      </c>
      <c r="K73" s="4">
        <v>0</v>
      </c>
      <c r="L73" s="4">
        <v>0</v>
      </c>
      <c r="M73" s="4">
        <v>0</v>
      </c>
      <c r="N73" s="4">
        <v>0</v>
      </c>
      <c r="O73" s="4">
        <v>0</v>
      </c>
      <c r="P73" s="4">
        <v>0</v>
      </c>
      <c r="Q73" s="4">
        <v>0</v>
      </c>
      <c r="R73" s="4">
        <v>0</v>
      </c>
      <c r="S73" s="4">
        <v>0</v>
      </c>
      <c r="T73" s="4">
        <v>0</v>
      </c>
      <c r="U73" s="4">
        <v>0</v>
      </c>
      <c r="V73" s="4">
        <v>0</v>
      </c>
      <c r="W73" s="4">
        <v>0</v>
      </c>
      <c r="X73" s="4">
        <v>0</v>
      </c>
      <c r="Y73" s="4">
        <v>0</v>
      </c>
      <c r="Z73" s="4">
        <v>0</v>
      </c>
      <c r="AA73" s="4">
        <v>0</v>
      </c>
      <c r="AB73" s="4">
        <v>0</v>
      </c>
      <c r="AC73" s="4">
        <v>0</v>
      </c>
      <c r="AD73" s="4">
        <v>0</v>
      </c>
    </row>
    <row r="74" spans="1:30" hidden="1" x14ac:dyDescent="0.2">
      <c r="A74" s="2" t="s">
        <v>118</v>
      </c>
      <c r="B74" s="4">
        <v>0</v>
      </c>
      <c r="C74" s="4">
        <v>0</v>
      </c>
      <c r="D74" s="4">
        <v>0</v>
      </c>
      <c r="E74" s="4">
        <v>0</v>
      </c>
      <c r="F74" s="4">
        <v>0</v>
      </c>
      <c r="G74" s="4">
        <v>0</v>
      </c>
      <c r="H74" s="4">
        <v>0</v>
      </c>
      <c r="I74" s="4">
        <v>0</v>
      </c>
      <c r="J74" s="4">
        <v>0</v>
      </c>
      <c r="K74" s="4">
        <v>0</v>
      </c>
      <c r="L74" s="4">
        <v>0</v>
      </c>
      <c r="M74" s="4">
        <v>0</v>
      </c>
      <c r="N74" s="4">
        <v>0</v>
      </c>
      <c r="O74" s="4">
        <v>0</v>
      </c>
      <c r="P74" s="4">
        <v>0</v>
      </c>
      <c r="Q74" s="4">
        <v>0</v>
      </c>
      <c r="R74" s="4">
        <v>0</v>
      </c>
      <c r="S74" s="4">
        <v>0</v>
      </c>
      <c r="T74" s="4">
        <v>0</v>
      </c>
      <c r="U74" s="4">
        <v>0</v>
      </c>
      <c r="V74" s="4">
        <v>0</v>
      </c>
      <c r="W74" s="4">
        <v>0</v>
      </c>
      <c r="X74" s="4">
        <v>0</v>
      </c>
      <c r="Y74" s="4">
        <v>0</v>
      </c>
      <c r="Z74" s="4">
        <v>0</v>
      </c>
      <c r="AA74" s="4">
        <v>0</v>
      </c>
      <c r="AB74" s="4">
        <v>0</v>
      </c>
      <c r="AC74" s="4">
        <v>0</v>
      </c>
      <c r="AD74" s="4">
        <v>0</v>
      </c>
    </row>
    <row r="75" spans="1:30" hidden="1" x14ac:dyDescent="0.2">
      <c r="A75" s="2" t="s">
        <v>119</v>
      </c>
      <c r="B75" s="4">
        <v>0</v>
      </c>
      <c r="C75" s="4">
        <v>0</v>
      </c>
      <c r="D75" s="4">
        <v>0</v>
      </c>
      <c r="E75" s="4">
        <v>100.98099999999999</v>
      </c>
      <c r="F75" s="4">
        <v>0</v>
      </c>
      <c r="G75" s="4">
        <v>0</v>
      </c>
      <c r="H75" s="4">
        <v>0</v>
      </c>
      <c r="I75" s="4">
        <v>0</v>
      </c>
      <c r="J75" s="4">
        <v>0</v>
      </c>
      <c r="K75" s="4">
        <v>11.47</v>
      </c>
      <c r="L75" s="4">
        <v>0</v>
      </c>
      <c r="M75" s="4">
        <v>0</v>
      </c>
      <c r="N75" s="4">
        <v>0</v>
      </c>
      <c r="O75" s="4">
        <v>0</v>
      </c>
      <c r="P75" s="4">
        <v>0</v>
      </c>
      <c r="Q75" s="4">
        <v>0</v>
      </c>
      <c r="R75" s="4">
        <v>0</v>
      </c>
      <c r="S75" s="4">
        <v>0</v>
      </c>
      <c r="T75" s="4">
        <v>0</v>
      </c>
      <c r="U75" s="4">
        <v>0</v>
      </c>
      <c r="V75" s="4">
        <v>0</v>
      </c>
      <c r="W75" s="4">
        <v>0</v>
      </c>
      <c r="X75" s="4">
        <v>0</v>
      </c>
      <c r="Y75" s="4">
        <v>0</v>
      </c>
      <c r="Z75" s="4">
        <v>0</v>
      </c>
      <c r="AA75" s="4">
        <v>0</v>
      </c>
      <c r="AB75" s="4">
        <v>0</v>
      </c>
      <c r="AC75" s="4">
        <v>0</v>
      </c>
      <c r="AD75" s="4">
        <v>0</v>
      </c>
    </row>
    <row r="76" spans="1:30" hidden="1" x14ac:dyDescent="0.2">
      <c r="A76" s="2" t="s">
        <v>120</v>
      </c>
      <c r="B76" s="4">
        <v>0</v>
      </c>
      <c r="C76" s="4">
        <v>0</v>
      </c>
      <c r="D76" s="4">
        <v>0</v>
      </c>
      <c r="E76" s="4">
        <v>0</v>
      </c>
      <c r="F76" s="4">
        <v>0</v>
      </c>
      <c r="G76" s="4">
        <v>0</v>
      </c>
      <c r="H76" s="4">
        <v>0</v>
      </c>
      <c r="I76" s="4">
        <v>0</v>
      </c>
      <c r="J76" s="4">
        <v>0</v>
      </c>
      <c r="K76" s="4">
        <v>0</v>
      </c>
      <c r="L76" s="4">
        <v>4.95</v>
      </c>
      <c r="M76" s="4">
        <v>0</v>
      </c>
      <c r="N76" s="4">
        <v>0</v>
      </c>
      <c r="O76" s="4">
        <v>0</v>
      </c>
      <c r="P76" s="4">
        <v>0</v>
      </c>
      <c r="Q76" s="4">
        <v>0</v>
      </c>
      <c r="R76" s="4">
        <v>0</v>
      </c>
      <c r="S76" s="4">
        <v>0</v>
      </c>
      <c r="T76" s="4">
        <v>0</v>
      </c>
      <c r="U76" s="4">
        <v>0</v>
      </c>
      <c r="V76" s="4">
        <v>0</v>
      </c>
      <c r="W76" s="4">
        <v>0</v>
      </c>
      <c r="X76" s="4">
        <v>0</v>
      </c>
      <c r="Y76" s="4">
        <v>0</v>
      </c>
      <c r="Z76" s="4">
        <v>0</v>
      </c>
      <c r="AA76" s="4">
        <v>0</v>
      </c>
      <c r="AB76" s="4">
        <v>0</v>
      </c>
      <c r="AC76" s="4">
        <v>0</v>
      </c>
      <c r="AD76" s="4">
        <v>0</v>
      </c>
    </row>
    <row r="77" spans="1:30" hidden="1" x14ac:dyDescent="0.2">
      <c r="A77" s="2" t="s">
        <v>121</v>
      </c>
      <c r="B77" s="4">
        <v>0</v>
      </c>
      <c r="C77" s="4">
        <v>0</v>
      </c>
      <c r="D77" s="4">
        <v>0</v>
      </c>
      <c r="E77" s="4">
        <v>0</v>
      </c>
      <c r="F77" s="4">
        <v>0</v>
      </c>
      <c r="G77" s="4">
        <v>0</v>
      </c>
      <c r="H77" s="4">
        <v>0</v>
      </c>
      <c r="I77" s="4">
        <v>0</v>
      </c>
      <c r="J77" s="4">
        <v>0</v>
      </c>
      <c r="K77" s="4">
        <v>0</v>
      </c>
      <c r="L77" s="4">
        <v>0</v>
      </c>
      <c r="M77" s="4">
        <v>0</v>
      </c>
      <c r="N77" s="4">
        <v>0</v>
      </c>
      <c r="O77" s="4">
        <v>0</v>
      </c>
      <c r="P77" s="4">
        <v>0</v>
      </c>
      <c r="Q77" s="4">
        <v>0</v>
      </c>
      <c r="R77" s="4">
        <v>0</v>
      </c>
      <c r="S77" s="4">
        <v>0</v>
      </c>
      <c r="T77" s="4">
        <v>0</v>
      </c>
      <c r="U77" s="4">
        <v>0</v>
      </c>
      <c r="V77" s="4">
        <v>0</v>
      </c>
      <c r="W77" s="4">
        <v>0</v>
      </c>
      <c r="X77" s="4">
        <v>0</v>
      </c>
      <c r="Y77" s="4">
        <v>0</v>
      </c>
      <c r="Z77" s="4">
        <v>0</v>
      </c>
      <c r="AA77" s="4">
        <v>0</v>
      </c>
      <c r="AB77" s="4">
        <v>0</v>
      </c>
      <c r="AC77" s="4">
        <v>0</v>
      </c>
      <c r="AD77" s="4">
        <v>0</v>
      </c>
    </row>
    <row r="78" spans="1:30" hidden="1" x14ac:dyDescent="0.2">
      <c r="A78" s="2" t="s">
        <v>122</v>
      </c>
      <c r="B78" s="4">
        <v>0</v>
      </c>
      <c r="C78" s="4">
        <v>0</v>
      </c>
      <c r="D78" s="4">
        <v>0</v>
      </c>
      <c r="E78" s="4">
        <v>0</v>
      </c>
      <c r="F78" s="4">
        <v>0</v>
      </c>
      <c r="G78" s="4">
        <v>0</v>
      </c>
      <c r="H78" s="4">
        <v>0</v>
      </c>
      <c r="I78" s="4">
        <v>0</v>
      </c>
      <c r="J78" s="4">
        <v>0</v>
      </c>
      <c r="K78" s="4">
        <v>0</v>
      </c>
      <c r="L78" s="4">
        <v>0</v>
      </c>
      <c r="M78" s="4">
        <v>0</v>
      </c>
      <c r="N78" s="4">
        <v>0</v>
      </c>
      <c r="O78" s="4">
        <v>0</v>
      </c>
      <c r="P78" s="4">
        <v>0</v>
      </c>
      <c r="Q78" s="4">
        <v>0</v>
      </c>
      <c r="R78" s="4">
        <v>0</v>
      </c>
      <c r="S78" s="4">
        <v>0</v>
      </c>
      <c r="T78" s="4">
        <v>0</v>
      </c>
      <c r="U78" s="4">
        <v>0</v>
      </c>
      <c r="V78" s="4">
        <v>0</v>
      </c>
      <c r="W78" s="4">
        <v>0</v>
      </c>
      <c r="X78" s="4">
        <v>0</v>
      </c>
      <c r="Y78" s="4">
        <v>0</v>
      </c>
      <c r="Z78" s="4">
        <v>0</v>
      </c>
      <c r="AA78" s="4">
        <v>0</v>
      </c>
      <c r="AB78" s="4">
        <v>0</v>
      </c>
      <c r="AC78" s="4">
        <v>0</v>
      </c>
      <c r="AD78" s="4">
        <v>0</v>
      </c>
    </row>
    <row r="79" spans="1:30" hidden="1" x14ac:dyDescent="0.2">
      <c r="A79" s="2" t="s">
        <v>123</v>
      </c>
      <c r="B79" s="4">
        <v>0</v>
      </c>
      <c r="C79" s="4">
        <v>0</v>
      </c>
      <c r="D79" s="4">
        <v>0</v>
      </c>
      <c r="E79" s="4">
        <v>0</v>
      </c>
      <c r="F79" s="4">
        <v>0</v>
      </c>
      <c r="G79" s="4">
        <v>0</v>
      </c>
      <c r="H79" s="4">
        <v>0</v>
      </c>
      <c r="I79" s="4">
        <v>0</v>
      </c>
      <c r="J79" s="4">
        <v>0</v>
      </c>
      <c r="K79" s="4">
        <v>0</v>
      </c>
      <c r="L79" s="4">
        <v>0</v>
      </c>
      <c r="M79" s="4">
        <v>0</v>
      </c>
      <c r="N79" s="4">
        <v>0</v>
      </c>
      <c r="O79" s="4">
        <v>0</v>
      </c>
      <c r="P79" s="4">
        <v>0</v>
      </c>
      <c r="Q79" s="4">
        <v>0</v>
      </c>
      <c r="R79" s="4">
        <v>0</v>
      </c>
      <c r="S79" s="4">
        <v>0</v>
      </c>
      <c r="T79" s="4">
        <v>0</v>
      </c>
      <c r="U79" s="4">
        <v>0</v>
      </c>
      <c r="V79" s="4">
        <v>0</v>
      </c>
      <c r="W79" s="4">
        <v>0</v>
      </c>
      <c r="X79" s="4">
        <v>0</v>
      </c>
      <c r="Y79" s="4">
        <v>0</v>
      </c>
      <c r="Z79" s="4">
        <v>0</v>
      </c>
      <c r="AA79" s="4">
        <v>0</v>
      </c>
      <c r="AB79" s="4">
        <v>0</v>
      </c>
      <c r="AC79" s="4">
        <v>0</v>
      </c>
      <c r="AD79" s="4">
        <v>0</v>
      </c>
    </row>
    <row r="80" spans="1:30" hidden="1" x14ac:dyDescent="0.2">
      <c r="A80" s="2" t="s">
        <v>124</v>
      </c>
      <c r="B80" s="4">
        <v>0</v>
      </c>
      <c r="C80" s="4">
        <v>0</v>
      </c>
      <c r="D80" s="4">
        <v>0</v>
      </c>
      <c r="E80" s="4">
        <v>0</v>
      </c>
      <c r="F80" s="4">
        <v>0</v>
      </c>
      <c r="G80" s="4">
        <v>0</v>
      </c>
      <c r="H80" s="4">
        <v>0</v>
      </c>
      <c r="I80" s="4">
        <v>0</v>
      </c>
      <c r="J80" s="4">
        <v>0</v>
      </c>
      <c r="K80" s="4">
        <v>0</v>
      </c>
      <c r="L80" s="4">
        <v>0</v>
      </c>
      <c r="M80" s="4">
        <v>0</v>
      </c>
      <c r="N80" s="4">
        <v>0</v>
      </c>
      <c r="O80" s="4">
        <v>0</v>
      </c>
      <c r="P80" s="4">
        <v>0</v>
      </c>
      <c r="Q80" s="4">
        <v>0</v>
      </c>
      <c r="R80" s="4">
        <v>0</v>
      </c>
      <c r="S80" s="4">
        <v>0</v>
      </c>
      <c r="T80" s="4">
        <v>0</v>
      </c>
      <c r="U80" s="4">
        <v>0</v>
      </c>
      <c r="V80" s="4">
        <v>0</v>
      </c>
      <c r="W80" s="4">
        <v>0</v>
      </c>
      <c r="X80" s="4">
        <v>0</v>
      </c>
      <c r="Y80" s="4">
        <v>0</v>
      </c>
      <c r="Z80" s="4">
        <v>0</v>
      </c>
      <c r="AA80" s="4">
        <v>0</v>
      </c>
      <c r="AB80" s="4">
        <v>0</v>
      </c>
      <c r="AC80" s="4">
        <v>0</v>
      </c>
      <c r="AD80" s="4">
        <v>0</v>
      </c>
    </row>
    <row r="81" spans="1:39" hidden="1" x14ac:dyDescent="0.2">
      <c r="A81" s="2" t="s">
        <v>125</v>
      </c>
      <c r="B81" s="4">
        <v>0</v>
      </c>
      <c r="C81" s="4">
        <v>0</v>
      </c>
      <c r="D81" s="4">
        <v>0</v>
      </c>
      <c r="E81" s="4">
        <v>0</v>
      </c>
      <c r="F81" s="4">
        <v>0</v>
      </c>
      <c r="G81" s="4">
        <v>0</v>
      </c>
      <c r="H81" s="4">
        <v>0</v>
      </c>
      <c r="I81" s="4">
        <v>0</v>
      </c>
      <c r="J81" s="4">
        <v>0</v>
      </c>
      <c r="K81" s="4">
        <v>0</v>
      </c>
      <c r="L81" s="4">
        <v>0</v>
      </c>
      <c r="M81" s="4">
        <v>0</v>
      </c>
      <c r="N81" s="4">
        <v>0</v>
      </c>
      <c r="O81" s="4">
        <v>0</v>
      </c>
      <c r="P81" s="4">
        <v>0</v>
      </c>
      <c r="Q81" s="4">
        <v>0</v>
      </c>
      <c r="R81" s="4">
        <v>0</v>
      </c>
      <c r="S81" s="4">
        <v>0</v>
      </c>
      <c r="T81" s="4">
        <v>0</v>
      </c>
      <c r="U81" s="4">
        <v>0</v>
      </c>
      <c r="V81" s="4">
        <v>0</v>
      </c>
      <c r="W81" s="4">
        <v>0</v>
      </c>
      <c r="X81" s="4">
        <v>0</v>
      </c>
      <c r="Y81" s="4">
        <v>0</v>
      </c>
      <c r="Z81" s="4">
        <v>0</v>
      </c>
      <c r="AA81" s="4">
        <v>0</v>
      </c>
      <c r="AB81" s="4">
        <v>0</v>
      </c>
      <c r="AC81" s="4">
        <v>0</v>
      </c>
      <c r="AD81" s="4">
        <v>0</v>
      </c>
    </row>
    <row r="82" spans="1:39" hidden="1" x14ac:dyDescent="0.2">
      <c r="A82" s="2" t="s">
        <v>126</v>
      </c>
      <c r="B82" s="4">
        <v>0</v>
      </c>
      <c r="C82" s="4">
        <v>0</v>
      </c>
      <c r="D82" s="4">
        <v>0</v>
      </c>
      <c r="E82" s="4">
        <v>0</v>
      </c>
      <c r="F82" s="4">
        <v>0</v>
      </c>
      <c r="G82" s="4">
        <v>0</v>
      </c>
      <c r="H82" s="4">
        <v>0</v>
      </c>
      <c r="I82" s="4">
        <v>0</v>
      </c>
      <c r="J82" s="4">
        <v>0</v>
      </c>
      <c r="K82" s="4">
        <v>0</v>
      </c>
      <c r="L82" s="4">
        <v>0</v>
      </c>
      <c r="M82" s="4">
        <v>0</v>
      </c>
      <c r="N82" s="4">
        <v>0</v>
      </c>
      <c r="O82" s="4">
        <v>0</v>
      </c>
      <c r="P82" s="4">
        <v>0</v>
      </c>
      <c r="Q82" s="4">
        <v>0</v>
      </c>
      <c r="R82" s="4">
        <v>0</v>
      </c>
      <c r="S82" s="4">
        <v>0</v>
      </c>
      <c r="T82" s="4">
        <v>0</v>
      </c>
      <c r="U82" s="4">
        <v>0</v>
      </c>
      <c r="V82" s="4">
        <v>0</v>
      </c>
      <c r="W82" s="4">
        <v>0</v>
      </c>
      <c r="X82" s="4">
        <v>0</v>
      </c>
      <c r="Y82" s="4">
        <v>0</v>
      </c>
      <c r="Z82" s="4">
        <v>0</v>
      </c>
      <c r="AA82" s="4">
        <v>0</v>
      </c>
      <c r="AB82" s="4">
        <v>0</v>
      </c>
      <c r="AC82" s="4">
        <v>0</v>
      </c>
      <c r="AD82" s="4">
        <v>0</v>
      </c>
    </row>
    <row r="83" spans="1:39" s="5" customFormat="1" hidden="1" x14ac:dyDescent="0.2">
      <c r="A83" s="5" t="s">
        <v>127</v>
      </c>
      <c r="B83" s="14">
        <v>0</v>
      </c>
      <c r="C83" s="14">
        <v>0</v>
      </c>
      <c r="D83" s="14">
        <v>0</v>
      </c>
      <c r="E83" s="14">
        <v>0</v>
      </c>
      <c r="F83" s="14">
        <v>0</v>
      </c>
      <c r="G83" s="14">
        <v>0</v>
      </c>
      <c r="H83" s="14">
        <v>0</v>
      </c>
      <c r="I83" s="14">
        <v>0</v>
      </c>
      <c r="J83" s="14">
        <v>0</v>
      </c>
      <c r="K83" s="14">
        <v>0</v>
      </c>
      <c r="L83" s="14">
        <v>0</v>
      </c>
      <c r="M83" s="14">
        <v>0</v>
      </c>
      <c r="N83" s="14">
        <v>0</v>
      </c>
      <c r="O83" s="14">
        <v>0</v>
      </c>
      <c r="P83" s="14">
        <v>0</v>
      </c>
      <c r="Q83" s="14">
        <v>0</v>
      </c>
      <c r="R83" s="14">
        <v>0</v>
      </c>
      <c r="S83" s="14">
        <v>0</v>
      </c>
      <c r="T83" s="14">
        <v>0</v>
      </c>
      <c r="U83" s="14">
        <v>0</v>
      </c>
      <c r="V83" s="14">
        <v>0</v>
      </c>
      <c r="W83" s="14">
        <v>0</v>
      </c>
      <c r="X83" s="14">
        <v>0</v>
      </c>
      <c r="Y83" s="14">
        <v>0</v>
      </c>
      <c r="Z83" s="14">
        <v>0</v>
      </c>
      <c r="AA83" s="14">
        <v>0</v>
      </c>
      <c r="AB83" s="14">
        <v>0</v>
      </c>
      <c r="AC83" s="4">
        <v>0</v>
      </c>
      <c r="AD83" s="4">
        <v>0</v>
      </c>
      <c r="AE83" s="2"/>
      <c r="AF83" s="2"/>
      <c r="AG83" s="2"/>
      <c r="AH83" s="2"/>
      <c r="AI83" s="2"/>
      <c r="AJ83" s="2"/>
      <c r="AK83" s="2"/>
      <c r="AL83" s="2"/>
      <c r="AM83" s="2"/>
    </row>
    <row r="84" spans="1:39" hidden="1" x14ac:dyDescent="0.2">
      <c r="A84" s="2" t="s">
        <v>128</v>
      </c>
      <c r="B84" s="4">
        <v>0</v>
      </c>
      <c r="C84" s="4">
        <v>0</v>
      </c>
      <c r="D84" s="4">
        <v>0</v>
      </c>
      <c r="E84" s="4">
        <v>0</v>
      </c>
      <c r="F84" s="4">
        <v>0</v>
      </c>
      <c r="G84" s="4">
        <v>0</v>
      </c>
      <c r="H84" s="4">
        <v>0</v>
      </c>
      <c r="I84" s="4">
        <v>0</v>
      </c>
      <c r="J84" s="4">
        <v>0</v>
      </c>
      <c r="K84" s="4">
        <v>0</v>
      </c>
      <c r="L84" s="4">
        <v>0</v>
      </c>
      <c r="M84" s="4">
        <v>0</v>
      </c>
      <c r="N84" s="4">
        <v>0</v>
      </c>
      <c r="O84" s="4">
        <v>0</v>
      </c>
      <c r="P84" s="4">
        <v>0</v>
      </c>
      <c r="Q84" s="4">
        <v>0</v>
      </c>
      <c r="R84" s="4">
        <v>0</v>
      </c>
      <c r="S84" s="4">
        <v>0</v>
      </c>
      <c r="T84" s="4">
        <v>0</v>
      </c>
      <c r="U84" s="4">
        <v>0</v>
      </c>
      <c r="V84" s="4">
        <v>0</v>
      </c>
      <c r="W84" s="4">
        <v>0</v>
      </c>
      <c r="X84" s="4">
        <v>0</v>
      </c>
      <c r="Y84" s="4">
        <v>0</v>
      </c>
      <c r="Z84" s="4">
        <v>0</v>
      </c>
      <c r="AA84" s="4">
        <v>0</v>
      </c>
      <c r="AB84" s="4">
        <v>0</v>
      </c>
      <c r="AC84" s="4">
        <v>0</v>
      </c>
      <c r="AD84" s="4">
        <v>0</v>
      </c>
    </row>
    <row r="85" spans="1:39" hidden="1" x14ac:dyDescent="0.2">
      <c r="A85" s="2" t="s">
        <v>129</v>
      </c>
      <c r="B85" s="4">
        <v>0</v>
      </c>
      <c r="C85" s="4">
        <v>0</v>
      </c>
      <c r="D85" s="4">
        <v>0</v>
      </c>
      <c r="E85" s="4">
        <v>0</v>
      </c>
      <c r="F85" s="4">
        <v>0</v>
      </c>
      <c r="G85" s="4">
        <v>0</v>
      </c>
      <c r="H85" s="4">
        <v>0</v>
      </c>
      <c r="I85" s="4">
        <v>0</v>
      </c>
      <c r="J85" s="4">
        <v>0</v>
      </c>
      <c r="K85" s="4">
        <v>0</v>
      </c>
      <c r="L85" s="4">
        <v>0</v>
      </c>
      <c r="M85" s="4">
        <v>0</v>
      </c>
      <c r="N85" s="4">
        <v>0</v>
      </c>
      <c r="O85" s="4">
        <v>0</v>
      </c>
      <c r="P85" s="4">
        <v>0</v>
      </c>
      <c r="Q85" s="4">
        <v>0</v>
      </c>
      <c r="R85" s="4">
        <v>0</v>
      </c>
      <c r="S85" s="4">
        <v>0</v>
      </c>
      <c r="T85" s="4">
        <v>0</v>
      </c>
      <c r="U85" s="4">
        <v>0</v>
      </c>
      <c r="V85" s="4">
        <v>0</v>
      </c>
      <c r="W85" s="4">
        <v>0</v>
      </c>
      <c r="X85" s="4">
        <v>0</v>
      </c>
      <c r="Y85" s="4">
        <v>0</v>
      </c>
      <c r="Z85" s="4">
        <v>0</v>
      </c>
      <c r="AA85" s="4">
        <v>0</v>
      </c>
      <c r="AB85" s="4">
        <v>0</v>
      </c>
      <c r="AC85" s="4">
        <v>0</v>
      </c>
      <c r="AD85" s="4">
        <v>0</v>
      </c>
    </row>
    <row r="86" spans="1:39" hidden="1" x14ac:dyDescent="0.2">
      <c r="A86" s="2" t="s">
        <v>130</v>
      </c>
      <c r="B86" s="4">
        <v>0</v>
      </c>
      <c r="C86" s="4">
        <v>0</v>
      </c>
      <c r="D86" s="4">
        <v>0</v>
      </c>
      <c r="E86" s="4">
        <v>0</v>
      </c>
      <c r="F86" s="4">
        <v>0</v>
      </c>
      <c r="G86" s="4">
        <v>0</v>
      </c>
      <c r="H86" s="4">
        <v>0</v>
      </c>
      <c r="I86" s="4">
        <v>0</v>
      </c>
      <c r="J86" s="4">
        <v>0</v>
      </c>
      <c r="K86" s="4">
        <v>0</v>
      </c>
      <c r="L86" s="4">
        <v>0</v>
      </c>
      <c r="M86" s="4">
        <v>0</v>
      </c>
      <c r="N86" s="4">
        <v>0</v>
      </c>
      <c r="O86" s="4">
        <v>0</v>
      </c>
      <c r="P86" s="4">
        <v>0</v>
      </c>
      <c r="Q86" s="4">
        <v>0</v>
      </c>
      <c r="R86" s="4">
        <v>0</v>
      </c>
      <c r="S86" s="4">
        <v>0</v>
      </c>
      <c r="T86" s="4">
        <v>0</v>
      </c>
      <c r="U86" s="4">
        <v>0</v>
      </c>
      <c r="V86" s="4">
        <v>0</v>
      </c>
      <c r="W86" s="4">
        <v>0</v>
      </c>
      <c r="X86" s="4">
        <v>0</v>
      </c>
      <c r="Y86" s="4">
        <v>0</v>
      </c>
      <c r="Z86" s="4">
        <v>0</v>
      </c>
      <c r="AA86" s="4">
        <v>0</v>
      </c>
      <c r="AB86" s="4">
        <v>0</v>
      </c>
      <c r="AC86" s="4">
        <v>0</v>
      </c>
      <c r="AD86" s="4">
        <v>0</v>
      </c>
    </row>
    <row r="87" spans="1:39" hidden="1" x14ac:dyDescent="0.2">
      <c r="A87" s="2" t="s">
        <v>131</v>
      </c>
      <c r="B87" s="4">
        <v>0</v>
      </c>
      <c r="C87" s="4">
        <v>0</v>
      </c>
      <c r="D87" s="4">
        <v>0</v>
      </c>
      <c r="E87" s="4">
        <v>0</v>
      </c>
      <c r="F87" s="4">
        <v>0</v>
      </c>
      <c r="G87" s="4">
        <v>0</v>
      </c>
      <c r="H87" s="4">
        <v>0</v>
      </c>
      <c r="I87" s="4">
        <v>0</v>
      </c>
      <c r="J87" s="4">
        <v>0</v>
      </c>
      <c r="K87" s="4">
        <v>0</v>
      </c>
      <c r="L87" s="4">
        <v>0</v>
      </c>
      <c r="M87" s="4">
        <v>0</v>
      </c>
      <c r="N87" s="4">
        <v>0</v>
      </c>
      <c r="O87" s="4">
        <v>0</v>
      </c>
      <c r="P87" s="4">
        <v>0</v>
      </c>
      <c r="Q87" s="4">
        <v>0</v>
      </c>
      <c r="R87" s="4">
        <v>0</v>
      </c>
      <c r="S87" s="4">
        <v>0</v>
      </c>
      <c r="T87" s="4">
        <v>0</v>
      </c>
      <c r="U87" s="4">
        <v>0</v>
      </c>
      <c r="V87" s="4">
        <v>0</v>
      </c>
      <c r="W87" s="4">
        <v>0</v>
      </c>
      <c r="X87" s="4">
        <v>0</v>
      </c>
      <c r="Y87" s="4">
        <v>0</v>
      </c>
      <c r="Z87" s="4">
        <v>0</v>
      </c>
      <c r="AA87" s="4">
        <v>0</v>
      </c>
      <c r="AB87" s="4">
        <v>0</v>
      </c>
      <c r="AC87" s="4">
        <v>0</v>
      </c>
      <c r="AD87" s="4">
        <v>0</v>
      </c>
    </row>
    <row r="88" spans="1:39" hidden="1" x14ac:dyDescent="0.2">
      <c r="A88" s="2" t="s">
        <v>132</v>
      </c>
      <c r="B88" s="4">
        <v>0</v>
      </c>
      <c r="C88" s="4">
        <v>0</v>
      </c>
      <c r="D88" s="4">
        <v>1.5</v>
      </c>
      <c r="E88" s="4">
        <v>0</v>
      </c>
      <c r="F88" s="4">
        <v>0</v>
      </c>
      <c r="G88" s="4">
        <v>0</v>
      </c>
      <c r="H88" s="4">
        <v>0</v>
      </c>
      <c r="I88" s="4">
        <v>0</v>
      </c>
      <c r="J88" s="4">
        <v>0</v>
      </c>
      <c r="K88" s="4">
        <v>0</v>
      </c>
      <c r="L88" s="4">
        <v>0</v>
      </c>
      <c r="M88" s="4">
        <v>0</v>
      </c>
      <c r="N88" s="4">
        <v>0</v>
      </c>
      <c r="O88" s="4">
        <v>0</v>
      </c>
      <c r="P88" s="4">
        <v>0</v>
      </c>
      <c r="Q88" s="4">
        <v>0</v>
      </c>
      <c r="R88" s="4">
        <v>0</v>
      </c>
      <c r="S88" s="4">
        <v>0</v>
      </c>
      <c r="T88" s="4">
        <v>0</v>
      </c>
      <c r="U88" s="4">
        <v>0</v>
      </c>
      <c r="V88" s="4">
        <v>0</v>
      </c>
      <c r="W88" s="4">
        <v>0</v>
      </c>
      <c r="X88" s="4">
        <v>0</v>
      </c>
      <c r="Y88" s="4">
        <v>0</v>
      </c>
      <c r="Z88" s="4">
        <v>0</v>
      </c>
      <c r="AA88" s="4">
        <v>0</v>
      </c>
      <c r="AB88" s="4">
        <v>0</v>
      </c>
      <c r="AC88" s="4">
        <v>0</v>
      </c>
      <c r="AD88" s="4">
        <v>0</v>
      </c>
    </row>
    <row r="89" spans="1:39" hidden="1" x14ac:dyDescent="0.2">
      <c r="A89" s="2" t="s">
        <v>133</v>
      </c>
      <c r="B89" s="4">
        <v>0</v>
      </c>
      <c r="C89" s="4">
        <v>0</v>
      </c>
      <c r="D89" s="4">
        <v>0</v>
      </c>
      <c r="E89" s="4">
        <v>0</v>
      </c>
      <c r="F89" s="4">
        <v>0</v>
      </c>
      <c r="G89" s="4">
        <v>0</v>
      </c>
      <c r="H89" s="4">
        <v>0</v>
      </c>
      <c r="I89" s="4">
        <v>0</v>
      </c>
      <c r="J89" s="4">
        <v>0</v>
      </c>
      <c r="K89" s="4">
        <v>0</v>
      </c>
      <c r="L89" s="4">
        <v>0</v>
      </c>
      <c r="M89" s="4">
        <v>0</v>
      </c>
      <c r="N89" s="4">
        <v>0</v>
      </c>
      <c r="O89" s="4">
        <v>0</v>
      </c>
      <c r="P89" s="4">
        <v>0</v>
      </c>
      <c r="Q89" s="4">
        <v>0</v>
      </c>
      <c r="R89" s="4">
        <v>0</v>
      </c>
      <c r="S89" s="4">
        <v>0</v>
      </c>
      <c r="T89" s="4">
        <v>0</v>
      </c>
      <c r="U89" s="4">
        <v>0</v>
      </c>
      <c r="V89" s="4">
        <v>0</v>
      </c>
      <c r="W89" s="4">
        <v>0</v>
      </c>
      <c r="X89" s="4">
        <v>0</v>
      </c>
      <c r="Y89" s="4">
        <v>0</v>
      </c>
      <c r="Z89" s="4">
        <v>0</v>
      </c>
      <c r="AA89" s="4">
        <v>0</v>
      </c>
      <c r="AB89" s="4">
        <v>0</v>
      </c>
      <c r="AC89" s="4">
        <v>0</v>
      </c>
      <c r="AD89" s="4">
        <v>0</v>
      </c>
    </row>
    <row r="90" spans="1:39" hidden="1" x14ac:dyDescent="0.2">
      <c r="A90" s="2" t="s">
        <v>134</v>
      </c>
      <c r="B90" s="4">
        <v>0</v>
      </c>
      <c r="C90" s="4">
        <v>0</v>
      </c>
      <c r="D90" s="4">
        <v>0</v>
      </c>
      <c r="E90" s="4">
        <v>0</v>
      </c>
      <c r="F90" s="4">
        <v>0</v>
      </c>
      <c r="G90" s="4">
        <v>0</v>
      </c>
      <c r="H90" s="4">
        <v>0</v>
      </c>
      <c r="I90" s="4">
        <v>0</v>
      </c>
      <c r="J90" s="4">
        <v>0</v>
      </c>
      <c r="K90" s="4">
        <v>0</v>
      </c>
      <c r="L90" s="4">
        <v>0</v>
      </c>
      <c r="M90" s="4">
        <v>0</v>
      </c>
      <c r="N90" s="4">
        <v>0</v>
      </c>
      <c r="O90" s="4">
        <v>0</v>
      </c>
      <c r="P90" s="4">
        <v>0</v>
      </c>
      <c r="Q90" s="4">
        <v>0</v>
      </c>
      <c r="R90" s="4">
        <v>0</v>
      </c>
      <c r="S90" s="4">
        <v>0</v>
      </c>
      <c r="T90" s="4">
        <v>0</v>
      </c>
      <c r="U90" s="4">
        <v>0</v>
      </c>
      <c r="V90" s="4">
        <v>0</v>
      </c>
      <c r="W90" s="4">
        <v>0</v>
      </c>
      <c r="X90" s="4">
        <v>0</v>
      </c>
      <c r="Y90" s="4">
        <v>0</v>
      </c>
      <c r="Z90" s="4">
        <v>0</v>
      </c>
      <c r="AA90" s="4">
        <v>0</v>
      </c>
      <c r="AB90" s="4">
        <v>0</v>
      </c>
      <c r="AC90" s="4">
        <v>0</v>
      </c>
      <c r="AD90" s="4">
        <v>0</v>
      </c>
    </row>
    <row r="91" spans="1:39" hidden="1" x14ac:dyDescent="0.2">
      <c r="A91" s="2" t="s">
        <v>135</v>
      </c>
      <c r="B91" s="4">
        <v>0</v>
      </c>
      <c r="C91" s="4">
        <v>0</v>
      </c>
      <c r="D91" s="4">
        <v>0</v>
      </c>
      <c r="E91" s="4">
        <v>0</v>
      </c>
      <c r="F91" s="4">
        <v>0</v>
      </c>
      <c r="G91" s="4">
        <v>0</v>
      </c>
      <c r="H91" s="4">
        <v>0</v>
      </c>
      <c r="I91" s="4">
        <v>0</v>
      </c>
      <c r="J91" s="4">
        <v>0</v>
      </c>
      <c r="K91" s="4">
        <v>0</v>
      </c>
      <c r="L91" s="4">
        <v>0</v>
      </c>
      <c r="M91" s="4">
        <v>0</v>
      </c>
      <c r="N91" s="4">
        <v>0</v>
      </c>
      <c r="O91" s="4">
        <v>0</v>
      </c>
      <c r="P91" s="4">
        <v>0</v>
      </c>
      <c r="Q91" s="4">
        <v>0</v>
      </c>
      <c r="R91" s="4">
        <v>0</v>
      </c>
      <c r="S91" s="4">
        <v>0</v>
      </c>
      <c r="T91" s="4">
        <v>0</v>
      </c>
      <c r="U91" s="4">
        <v>0</v>
      </c>
      <c r="V91" s="4">
        <v>0</v>
      </c>
      <c r="W91" s="4">
        <v>0</v>
      </c>
      <c r="X91" s="4">
        <v>0</v>
      </c>
      <c r="Y91" s="4">
        <v>0</v>
      </c>
      <c r="Z91" s="4">
        <v>0</v>
      </c>
      <c r="AA91" s="4">
        <v>0</v>
      </c>
      <c r="AB91" s="4">
        <v>0</v>
      </c>
      <c r="AC91" s="4">
        <v>0</v>
      </c>
      <c r="AD91" s="4">
        <v>0</v>
      </c>
    </row>
    <row r="92" spans="1:39" hidden="1" x14ac:dyDescent="0.2">
      <c r="A92" s="2" t="s">
        <v>136</v>
      </c>
      <c r="B92" s="4">
        <v>21.233000000000001</v>
      </c>
      <c r="C92" s="4">
        <v>24.428999999999998</v>
      </c>
      <c r="D92" s="4">
        <v>27.667000000000002</v>
      </c>
      <c r="E92" s="4">
        <v>30.286000000000001</v>
      </c>
      <c r="F92" s="4">
        <v>9.6069999999999993</v>
      </c>
      <c r="G92" s="4">
        <v>0</v>
      </c>
      <c r="H92" s="4">
        <v>0</v>
      </c>
      <c r="I92" s="4">
        <v>0</v>
      </c>
      <c r="J92" s="4">
        <v>0</v>
      </c>
      <c r="K92" s="4">
        <v>0</v>
      </c>
      <c r="L92" s="4">
        <v>0</v>
      </c>
      <c r="M92" s="4">
        <v>0</v>
      </c>
      <c r="N92" s="4">
        <v>0</v>
      </c>
      <c r="O92" s="4">
        <v>6.915</v>
      </c>
      <c r="P92" s="4">
        <v>0</v>
      </c>
      <c r="Q92" s="4">
        <v>2.0099999999999998</v>
      </c>
      <c r="R92" s="4">
        <v>7.3</v>
      </c>
      <c r="S92" s="4">
        <v>1.778</v>
      </c>
      <c r="T92" s="4">
        <v>1.53</v>
      </c>
      <c r="U92" s="4">
        <v>0</v>
      </c>
      <c r="V92" s="4">
        <v>0</v>
      </c>
      <c r="W92" s="4">
        <v>0</v>
      </c>
      <c r="X92" s="4">
        <v>0</v>
      </c>
      <c r="Y92" s="4">
        <v>0</v>
      </c>
      <c r="Z92" s="4">
        <v>0</v>
      </c>
      <c r="AA92" s="4">
        <v>0</v>
      </c>
      <c r="AB92" s="4">
        <v>0</v>
      </c>
      <c r="AC92" s="4">
        <v>0</v>
      </c>
      <c r="AD92" s="4">
        <v>0</v>
      </c>
    </row>
    <row r="93" spans="1:39" hidden="1" x14ac:dyDescent="0.2">
      <c r="A93" s="2" t="s">
        <v>137</v>
      </c>
      <c r="B93" s="4">
        <v>0</v>
      </c>
      <c r="C93" s="4">
        <v>9.4789999999999992</v>
      </c>
      <c r="D93" s="4">
        <v>0</v>
      </c>
      <c r="E93" s="4">
        <v>0</v>
      </c>
      <c r="F93" s="4">
        <v>0</v>
      </c>
      <c r="G93" s="4">
        <v>0</v>
      </c>
      <c r="H93" s="4">
        <v>0</v>
      </c>
      <c r="I93" s="4">
        <v>0</v>
      </c>
      <c r="J93" s="4">
        <v>0</v>
      </c>
      <c r="K93" s="4">
        <v>0</v>
      </c>
      <c r="L93" s="4">
        <v>0</v>
      </c>
      <c r="M93" s="4">
        <v>0</v>
      </c>
      <c r="N93" s="4">
        <v>0</v>
      </c>
      <c r="O93" s="4">
        <v>0</v>
      </c>
      <c r="P93" s="4">
        <v>0</v>
      </c>
      <c r="Q93" s="4">
        <v>0</v>
      </c>
      <c r="R93" s="4">
        <v>0</v>
      </c>
      <c r="S93" s="4">
        <v>0</v>
      </c>
      <c r="T93" s="4">
        <v>0</v>
      </c>
      <c r="U93" s="4">
        <v>0</v>
      </c>
      <c r="V93" s="4">
        <v>0</v>
      </c>
      <c r="W93" s="4">
        <v>0</v>
      </c>
      <c r="X93" s="4">
        <v>0</v>
      </c>
      <c r="Y93" s="4">
        <v>0</v>
      </c>
      <c r="Z93" s="4">
        <v>0</v>
      </c>
      <c r="AA93" s="4">
        <v>0</v>
      </c>
      <c r="AB93" s="4">
        <v>0</v>
      </c>
      <c r="AC93" s="4">
        <v>0</v>
      </c>
      <c r="AD93" s="4">
        <v>0</v>
      </c>
    </row>
    <row r="94" spans="1:39" hidden="1" x14ac:dyDescent="0.2">
      <c r="A94" s="2" t="s">
        <v>138</v>
      </c>
      <c r="B94" s="4">
        <v>0</v>
      </c>
      <c r="C94" s="4">
        <v>0</v>
      </c>
      <c r="D94" s="4">
        <v>0</v>
      </c>
      <c r="E94" s="4">
        <v>0</v>
      </c>
      <c r="F94" s="4">
        <v>0</v>
      </c>
      <c r="G94" s="4">
        <v>0</v>
      </c>
      <c r="H94" s="4">
        <v>0</v>
      </c>
      <c r="I94" s="4">
        <v>0</v>
      </c>
      <c r="J94" s="4">
        <v>0</v>
      </c>
      <c r="K94" s="4">
        <v>0</v>
      </c>
      <c r="L94" s="4">
        <v>0</v>
      </c>
      <c r="M94" s="4">
        <v>0</v>
      </c>
      <c r="N94" s="4">
        <v>0</v>
      </c>
      <c r="O94" s="4">
        <v>0</v>
      </c>
      <c r="P94" s="4">
        <v>0</v>
      </c>
      <c r="Q94" s="4">
        <v>0</v>
      </c>
      <c r="R94" s="4">
        <v>0</v>
      </c>
      <c r="S94" s="4">
        <v>0</v>
      </c>
      <c r="T94" s="4">
        <v>0</v>
      </c>
      <c r="U94" s="4">
        <v>0</v>
      </c>
      <c r="V94" s="4">
        <v>0</v>
      </c>
      <c r="W94" s="4">
        <v>0</v>
      </c>
      <c r="X94" s="4">
        <v>0</v>
      </c>
      <c r="Y94" s="4">
        <v>0</v>
      </c>
      <c r="Z94" s="4">
        <v>0</v>
      </c>
      <c r="AA94" s="4">
        <v>0</v>
      </c>
      <c r="AB94" s="4">
        <v>0</v>
      </c>
      <c r="AC94" s="4">
        <v>0</v>
      </c>
      <c r="AD94" s="4">
        <v>0</v>
      </c>
    </row>
    <row r="95" spans="1:39" hidden="1" x14ac:dyDescent="0.2">
      <c r="A95" s="2" t="s">
        <v>139</v>
      </c>
      <c r="B95" s="4">
        <v>0</v>
      </c>
      <c r="C95" s="4">
        <v>0</v>
      </c>
      <c r="D95" s="4">
        <v>0</v>
      </c>
      <c r="E95" s="4">
        <v>0</v>
      </c>
      <c r="F95" s="4">
        <v>0</v>
      </c>
      <c r="G95" s="4">
        <v>0</v>
      </c>
      <c r="H95" s="4">
        <v>0</v>
      </c>
      <c r="I95" s="4">
        <v>0</v>
      </c>
      <c r="J95" s="4">
        <v>0</v>
      </c>
      <c r="K95" s="4">
        <v>0</v>
      </c>
      <c r="L95" s="4">
        <v>0</v>
      </c>
      <c r="M95" s="4">
        <v>0</v>
      </c>
      <c r="N95" s="4">
        <v>0</v>
      </c>
      <c r="O95" s="4">
        <v>0</v>
      </c>
      <c r="P95" s="4">
        <v>0</v>
      </c>
      <c r="Q95" s="4">
        <v>0</v>
      </c>
      <c r="R95" s="4">
        <v>0</v>
      </c>
      <c r="S95" s="4">
        <v>0</v>
      </c>
      <c r="T95" s="4">
        <v>0</v>
      </c>
      <c r="U95" s="4">
        <v>0</v>
      </c>
      <c r="V95" s="4">
        <v>0</v>
      </c>
      <c r="W95" s="4">
        <v>0</v>
      </c>
      <c r="X95" s="4">
        <v>0</v>
      </c>
      <c r="Y95" s="4">
        <v>0</v>
      </c>
      <c r="Z95" s="4">
        <v>0</v>
      </c>
      <c r="AA95" s="4">
        <v>0</v>
      </c>
      <c r="AB95" s="4">
        <v>0</v>
      </c>
      <c r="AC95" s="4">
        <v>0</v>
      </c>
      <c r="AD95" s="4">
        <v>0</v>
      </c>
    </row>
    <row r="96" spans="1:39" hidden="1" x14ac:dyDescent="0.2">
      <c r="A96" s="2" t="s">
        <v>140</v>
      </c>
      <c r="B96" s="4">
        <v>0</v>
      </c>
      <c r="C96" s="4">
        <v>0</v>
      </c>
      <c r="D96" s="4">
        <v>0</v>
      </c>
      <c r="E96" s="4">
        <v>0</v>
      </c>
      <c r="F96" s="4">
        <v>0</v>
      </c>
      <c r="G96" s="4">
        <v>0</v>
      </c>
      <c r="H96" s="4">
        <v>0</v>
      </c>
      <c r="I96" s="4">
        <v>0</v>
      </c>
      <c r="J96" s="4">
        <v>0</v>
      </c>
      <c r="K96" s="4">
        <v>0</v>
      </c>
      <c r="L96" s="4">
        <v>0</v>
      </c>
      <c r="M96" s="4">
        <v>0</v>
      </c>
      <c r="N96" s="4">
        <v>0</v>
      </c>
      <c r="O96" s="4">
        <v>0</v>
      </c>
      <c r="P96" s="4">
        <v>0</v>
      </c>
      <c r="Q96" s="4">
        <v>0</v>
      </c>
      <c r="R96" s="4">
        <v>0</v>
      </c>
      <c r="S96" s="4">
        <v>0</v>
      </c>
      <c r="T96" s="4">
        <v>0</v>
      </c>
      <c r="U96" s="4">
        <v>0</v>
      </c>
      <c r="V96" s="4">
        <v>0</v>
      </c>
      <c r="W96" s="4">
        <v>0</v>
      </c>
      <c r="X96" s="4">
        <v>0</v>
      </c>
      <c r="Y96" s="4">
        <v>0</v>
      </c>
      <c r="Z96" s="4">
        <v>0</v>
      </c>
      <c r="AA96" s="4">
        <v>0</v>
      </c>
      <c r="AB96" s="4">
        <v>0</v>
      </c>
      <c r="AC96" s="4">
        <v>0</v>
      </c>
      <c r="AD96" s="4">
        <v>0</v>
      </c>
    </row>
    <row r="97" spans="1:30" hidden="1" x14ac:dyDescent="0.2">
      <c r="A97" s="2" t="s">
        <v>141</v>
      </c>
      <c r="B97" s="4">
        <v>0</v>
      </c>
      <c r="C97" s="4">
        <v>0</v>
      </c>
      <c r="D97" s="4">
        <v>0</v>
      </c>
      <c r="E97" s="4">
        <v>0</v>
      </c>
      <c r="F97" s="4">
        <v>0</v>
      </c>
      <c r="G97" s="4">
        <v>0</v>
      </c>
      <c r="H97" s="4">
        <v>0</v>
      </c>
      <c r="I97" s="4">
        <v>0</v>
      </c>
      <c r="J97" s="4">
        <v>0</v>
      </c>
      <c r="K97" s="4">
        <v>0</v>
      </c>
      <c r="L97" s="4">
        <v>0</v>
      </c>
      <c r="M97" s="4">
        <v>0</v>
      </c>
      <c r="N97" s="4">
        <v>0</v>
      </c>
      <c r="O97" s="4">
        <v>0</v>
      </c>
      <c r="P97" s="4">
        <v>0</v>
      </c>
      <c r="Q97" s="4">
        <v>0</v>
      </c>
      <c r="R97" s="4">
        <v>0</v>
      </c>
      <c r="S97" s="4">
        <v>0</v>
      </c>
      <c r="T97" s="4">
        <v>0</v>
      </c>
      <c r="U97" s="4">
        <v>0</v>
      </c>
      <c r="V97" s="4">
        <v>0</v>
      </c>
      <c r="W97" s="4">
        <v>0</v>
      </c>
      <c r="X97" s="4">
        <v>0</v>
      </c>
      <c r="Y97" s="4">
        <v>0</v>
      </c>
      <c r="Z97" s="4">
        <v>0</v>
      </c>
      <c r="AA97" s="4">
        <v>0</v>
      </c>
      <c r="AB97" s="4">
        <v>0</v>
      </c>
      <c r="AC97" s="4">
        <v>0</v>
      </c>
      <c r="AD97" s="4">
        <v>0</v>
      </c>
    </row>
    <row r="98" spans="1:30" hidden="1" x14ac:dyDescent="0.2">
      <c r="A98" s="2" t="s">
        <v>142</v>
      </c>
      <c r="B98" s="4">
        <v>0</v>
      </c>
      <c r="C98" s="4">
        <v>0</v>
      </c>
      <c r="D98" s="4">
        <v>0</v>
      </c>
      <c r="E98" s="4">
        <v>0</v>
      </c>
      <c r="F98" s="4">
        <v>0</v>
      </c>
      <c r="G98" s="4">
        <v>0</v>
      </c>
      <c r="H98" s="4">
        <v>0</v>
      </c>
      <c r="I98" s="4">
        <v>0</v>
      </c>
      <c r="J98" s="4">
        <v>0</v>
      </c>
      <c r="K98" s="4">
        <v>0</v>
      </c>
      <c r="L98" s="4">
        <v>0</v>
      </c>
      <c r="M98" s="4">
        <v>0</v>
      </c>
      <c r="N98" s="4">
        <v>8.0429999999999993</v>
      </c>
      <c r="O98" s="4">
        <v>0</v>
      </c>
      <c r="P98" s="4">
        <v>0</v>
      </c>
      <c r="Q98" s="4">
        <v>0</v>
      </c>
      <c r="R98" s="4">
        <v>0</v>
      </c>
      <c r="S98" s="4">
        <v>0</v>
      </c>
      <c r="T98" s="4">
        <v>0</v>
      </c>
      <c r="U98" s="4">
        <v>0</v>
      </c>
      <c r="V98" s="4">
        <v>0</v>
      </c>
      <c r="W98" s="4">
        <v>0</v>
      </c>
      <c r="X98" s="4">
        <v>0</v>
      </c>
      <c r="Y98" s="4">
        <v>0</v>
      </c>
      <c r="Z98" s="4">
        <v>0</v>
      </c>
      <c r="AA98" s="4">
        <v>0</v>
      </c>
      <c r="AB98" s="4">
        <v>0</v>
      </c>
      <c r="AC98" s="4">
        <v>0</v>
      </c>
      <c r="AD98" s="4">
        <v>0</v>
      </c>
    </row>
    <row r="99" spans="1:30" hidden="1" x14ac:dyDescent="0.2">
      <c r="A99" s="2" t="s">
        <v>143</v>
      </c>
      <c r="B99" s="4">
        <v>12</v>
      </c>
      <c r="C99" s="4">
        <v>11.337999999999999</v>
      </c>
      <c r="D99" s="4">
        <v>0</v>
      </c>
      <c r="E99" s="4">
        <v>0</v>
      </c>
      <c r="F99" s="4">
        <v>0</v>
      </c>
      <c r="G99" s="4">
        <v>0</v>
      </c>
      <c r="H99" s="4">
        <v>0</v>
      </c>
      <c r="I99" s="4">
        <v>0</v>
      </c>
      <c r="J99" s="4">
        <v>0</v>
      </c>
      <c r="K99" s="4">
        <v>0</v>
      </c>
      <c r="L99" s="4">
        <v>0</v>
      </c>
      <c r="M99" s="4">
        <v>0</v>
      </c>
      <c r="N99" s="4">
        <v>0</v>
      </c>
      <c r="O99" s="4">
        <v>0</v>
      </c>
      <c r="P99" s="4">
        <v>0</v>
      </c>
      <c r="Q99" s="4">
        <v>0</v>
      </c>
      <c r="R99" s="4">
        <v>0</v>
      </c>
      <c r="S99" s="4">
        <v>0</v>
      </c>
      <c r="T99" s="4">
        <v>0</v>
      </c>
      <c r="U99" s="4">
        <v>0</v>
      </c>
      <c r="V99" s="4">
        <v>0</v>
      </c>
      <c r="W99" s="4">
        <v>0</v>
      </c>
      <c r="X99" s="4">
        <v>0</v>
      </c>
      <c r="Y99" s="4">
        <v>0</v>
      </c>
      <c r="Z99" s="4">
        <v>0</v>
      </c>
      <c r="AA99" s="4">
        <v>0</v>
      </c>
      <c r="AB99" s="4">
        <v>0</v>
      </c>
      <c r="AC99" s="4">
        <v>0</v>
      </c>
      <c r="AD99" s="4">
        <v>0</v>
      </c>
    </row>
    <row r="100" spans="1:30" hidden="1" x14ac:dyDescent="0.2">
      <c r="A100" s="2" t="s">
        <v>144</v>
      </c>
      <c r="B100" s="4">
        <v>0</v>
      </c>
      <c r="C100" s="4">
        <v>0</v>
      </c>
      <c r="D100" s="4">
        <v>0</v>
      </c>
      <c r="E100" s="4">
        <v>0</v>
      </c>
      <c r="F100" s="4">
        <v>0</v>
      </c>
      <c r="G100" s="4">
        <v>0</v>
      </c>
      <c r="H100" s="4">
        <v>0</v>
      </c>
      <c r="I100" s="4">
        <v>0</v>
      </c>
      <c r="J100" s="4">
        <v>0</v>
      </c>
      <c r="K100" s="4">
        <v>0</v>
      </c>
      <c r="L100" s="4">
        <v>1.8</v>
      </c>
      <c r="M100" s="4">
        <v>0</v>
      </c>
      <c r="N100" s="4">
        <v>0</v>
      </c>
      <c r="O100" s="4">
        <v>0</v>
      </c>
      <c r="P100" s="4">
        <v>0</v>
      </c>
      <c r="Q100" s="4">
        <v>0</v>
      </c>
      <c r="R100" s="4">
        <v>0</v>
      </c>
      <c r="S100" s="4">
        <v>0</v>
      </c>
      <c r="T100" s="4">
        <v>0</v>
      </c>
      <c r="U100" s="4">
        <v>0</v>
      </c>
      <c r="V100" s="4">
        <v>0</v>
      </c>
      <c r="W100" s="4">
        <v>0</v>
      </c>
      <c r="X100" s="4">
        <v>0</v>
      </c>
      <c r="Y100" s="4">
        <v>0</v>
      </c>
      <c r="Z100" s="4">
        <v>0</v>
      </c>
      <c r="AA100" s="4">
        <v>0</v>
      </c>
      <c r="AB100" s="4">
        <v>0</v>
      </c>
      <c r="AC100" s="4">
        <v>0</v>
      </c>
      <c r="AD100" s="4">
        <v>0</v>
      </c>
    </row>
    <row r="101" spans="1:30" hidden="1" x14ac:dyDescent="0.2">
      <c r="A101" s="2" t="s">
        <v>145</v>
      </c>
      <c r="B101" s="4">
        <v>0</v>
      </c>
      <c r="C101" s="4">
        <v>0</v>
      </c>
      <c r="D101" s="4">
        <v>0</v>
      </c>
      <c r="E101" s="4">
        <v>0</v>
      </c>
      <c r="F101" s="4">
        <v>0</v>
      </c>
      <c r="G101" s="4">
        <v>0</v>
      </c>
      <c r="H101" s="4">
        <v>0</v>
      </c>
      <c r="I101" s="4">
        <v>0</v>
      </c>
      <c r="J101" s="4">
        <v>0</v>
      </c>
      <c r="K101" s="4">
        <v>0</v>
      </c>
      <c r="L101" s="4">
        <v>0</v>
      </c>
      <c r="M101" s="4">
        <v>0</v>
      </c>
      <c r="N101" s="4">
        <v>0</v>
      </c>
      <c r="O101" s="4">
        <v>0</v>
      </c>
      <c r="P101" s="4">
        <v>0</v>
      </c>
      <c r="Q101" s="4">
        <v>0</v>
      </c>
      <c r="R101" s="4">
        <v>0</v>
      </c>
      <c r="S101" s="4">
        <v>0</v>
      </c>
      <c r="T101" s="4">
        <v>0</v>
      </c>
      <c r="U101" s="4">
        <v>0</v>
      </c>
      <c r="V101" s="4">
        <v>0</v>
      </c>
      <c r="W101" s="4">
        <v>0</v>
      </c>
      <c r="X101" s="4">
        <v>0</v>
      </c>
      <c r="Y101" s="4">
        <v>0</v>
      </c>
      <c r="Z101" s="4">
        <v>0</v>
      </c>
      <c r="AA101" s="4">
        <v>0</v>
      </c>
      <c r="AB101" s="4">
        <v>0</v>
      </c>
      <c r="AC101" s="4">
        <v>0</v>
      </c>
      <c r="AD101" s="4">
        <v>0</v>
      </c>
    </row>
    <row r="102" spans="1:30" hidden="1" x14ac:dyDescent="0.2">
      <c r="A102" s="2" t="s">
        <v>146</v>
      </c>
      <c r="B102" s="4">
        <v>0</v>
      </c>
      <c r="C102" s="4">
        <v>0</v>
      </c>
      <c r="D102" s="4">
        <v>0</v>
      </c>
      <c r="E102" s="4">
        <v>0</v>
      </c>
      <c r="F102" s="4">
        <v>0</v>
      </c>
      <c r="G102" s="4">
        <v>0</v>
      </c>
      <c r="H102" s="4">
        <v>0</v>
      </c>
      <c r="I102" s="4">
        <v>0</v>
      </c>
      <c r="J102" s="4">
        <v>0</v>
      </c>
      <c r="K102" s="4">
        <v>0</v>
      </c>
      <c r="L102" s="4">
        <v>0</v>
      </c>
      <c r="M102" s="4">
        <v>0</v>
      </c>
      <c r="N102" s="4">
        <v>0</v>
      </c>
      <c r="O102" s="4">
        <v>0</v>
      </c>
      <c r="P102" s="4">
        <v>0</v>
      </c>
      <c r="Q102" s="4">
        <v>0</v>
      </c>
      <c r="R102" s="4">
        <v>0</v>
      </c>
      <c r="S102" s="4">
        <v>0</v>
      </c>
      <c r="T102" s="4">
        <v>0</v>
      </c>
      <c r="U102" s="4">
        <v>0</v>
      </c>
      <c r="V102" s="4">
        <v>0</v>
      </c>
      <c r="W102" s="4">
        <v>0</v>
      </c>
      <c r="X102" s="4">
        <v>0</v>
      </c>
      <c r="Y102" s="4">
        <v>0</v>
      </c>
      <c r="Z102" s="4">
        <v>0</v>
      </c>
      <c r="AA102" s="4">
        <v>0</v>
      </c>
      <c r="AB102" s="4">
        <v>0</v>
      </c>
      <c r="AC102" s="4">
        <v>0</v>
      </c>
      <c r="AD102" s="4">
        <v>0</v>
      </c>
    </row>
    <row r="103" spans="1:30" hidden="1" x14ac:dyDescent="0.2">
      <c r="A103" s="2" t="s">
        <v>147</v>
      </c>
      <c r="B103" s="4">
        <v>0</v>
      </c>
      <c r="C103" s="4">
        <v>0</v>
      </c>
      <c r="D103" s="4">
        <v>0</v>
      </c>
      <c r="E103" s="4">
        <v>0</v>
      </c>
      <c r="F103" s="4">
        <v>0</v>
      </c>
      <c r="G103" s="4">
        <v>0</v>
      </c>
      <c r="H103" s="4">
        <v>0</v>
      </c>
      <c r="I103" s="4">
        <v>0</v>
      </c>
      <c r="J103" s="4">
        <v>0</v>
      </c>
      <c r="K103" s="4">
        <v>0</v>
      </c>
      <c r="L103" s="4">
        <v>0</v>
      </c>
      <c r="M103" s="4">
        <v>0</v>
      </c>
      <c r="N103" s="4">
        <v>0</v>
      </c>
      <c r="O103" s="4">
        <v>0</v>
      </c>
      <c r="P103" s="4">
        <v>0</v>
      </c>
      <c r="Q103" s="4">
        <v>0</v>
      </c>
      <c r="R103" s="4">
        <v>0</v>
      </c>
      <c r="S103" s="4">
        <v>0</v>
      </c>
      <c r="T103" s="4">
        <v>0</v>
      </c>
      <c r="U103" s="4">
        <v>0</v>
      </c>
      <c r="V103" s="4">
        <v>0</v>
      </c>
      <c r="W103" s="4">
        <v>0</v>
      </c>
      <c r="X103" s="4">
        <v>0</v>
      </c>
      <c r="Y103" s="4">
        <v>0</v>
      </c>
      <c r="Z103" s="4">
        <v>0</v>
      </c>
      <c r="AA103" s="4">
        <v>0</v>
      </c>
      <c r="AB103" s="4">
        <v>0</v>
      </c>
      <c r="AC103" s="4">
        <v>0</v>
      </c>
      <c r="AD103" s="4">
        <v>0</v>
      </c>
    </row>
    <row r="104" spans="1:30" hidden="1" x14ac:dyDescent="0.2">
      <c r="A104" s="2" t="s">
        <v>148</v>
      </c>
      <c r="B104" s="4">
        <v>0</v>
      </c>
      <c r="C104" s="4">
        <v>0</v>
      </c>
      <c r="D104" s="4">
        <v>0</v>
      </c>
      <c r="E104" s="4">
        <v>0</v>
      </c>
      <c r="F104" s="4">
        <v>0</v>
      </c>
      <c r="G104" s="4">
        <v>0</v>
      </c>
      <c r="H104" s="4">
        <v>0</v>
      </c>
      <c r="I104" s="4">
        <v>0</v>
      </c>
      <c r="J104" s="4">
        <v>0</v>
      </c>
      <c r="K104" s="4">
        <v>0</v>
      </c>
      <c r="L104" s="4">
        <v>0</v>
      </c>
      <c r="M104" s="4">
        <v>0</v>
      </c>
      <c r="N104" s="4">
        <v>0</v>
      </c>
      <c r="O104" s="4">
        <v>0</v>
      </c>
      <c r="P104" s="4">
        <v>0</v>
      </c>
      <c r="Q104" s="4">
        <v>0</v>
      </c>
      <c r="R104" s="4">
        <v>0</v>
      </c>
      <c r="S104" s="4">
        <v>0</v>
      </c>
      <c r="T104" s="4">
        <v>0</v>
      </c>
      <c r="U104" s="4">
        <v>0</v>
      </c>
      <c r="V104" s="4">
        <v>0</v>
      </c>
      <c r="W104" s="4">
        <v>0</v>
      </c>
      <c r="X104" s="4">
        <v>0</v>
      </c>
      <c r="Y104" s="4">
        <v>0</v>
      </c>
      <c r="Z104" s="4">
        <v>0</v>
      </c>
      <c r="AA104" s="4">
        <v>0</v>
      </c>
      <c r="AB104" s="4">
        <v>0</v>
      </c>
      <c r="AC104" s="4">
        <v>0</v>
      </c>
      <c r="AD104" s="4">
        <v>0</v>
      </c>
    </row>
    <row r="105" spans="1:30" hidden="1" x14ac:dyDescent="0.2">
      <c r="A105" s="2" t="s">
        <v>149</v>
      </c>
      <c r="B105" s="4">
        <v>0</v>
      </c>
      <c r="C105" s="4">
        <v>0</v>
      </c>
      <c r="D105" s="4">
        <v>0</v>
      </c>
      <c r="E105" s="4">
        <v>0</v>
      </c>
      <c r="F105" s="4">
        <v>0</v>
      </c>
      <c r="G105" s="4">
        <v>0</v>
      </c>
      <c r="H105" s="4">
        <v>0</v>
      </c>
      <c r="I105" s="4">
        <v>0</v>
      </c>
      <c r="J105" s="4">
        <v>0</v>
      </c>
      <c r="K105" s="4">
        <v>0</v>
      </c>
      <c r="L105" s="4">
        <v>0</v>
      </c>
      <c r="M105" s="4">
        <v>0</v>
      </c>
      <c r="N105" s="4">
        <v>0</v>
      </c>
      <c r="O105" s="4">
        <v>0</v>
      </c>
      <c r="P105" s="4">
        <v>0</v>
      </c>
      <c r="Q105" s="4">
        <v>0</v>
      </c>
      <c r="R105" s="4">
        <v>0</v>
      </c>
      <c r="S105" s="4">
        <v>0</v>
      </c>
      <c r="T105" s="4">
        <v>0</v>
      </c>
      <c r="U105" s="4">
        <v>0</v>
      </c>
      <c r="V105" s="4">
        <v>0</v>
      </c>
      <c r="W105" s="4">
        <v>0</v>
      </c>
      <c r="X105" s="4">
        <v>0</v>
      </c>
      <c r="Y105" s="4">
        <v>0</v>
      </c>
      <c r="Z105" s="4">
        <v>0</v>
      </c>
      <c r="AA105" s="4">
        <v>0</v>
      </c>
      <c r="AB105" s="4">
        <v>0</v>
      </c>
      <c r="AC105" s="4">
        <v>0</v>
      </c>
      <c r="AD105" s="4">
        <v>0</v>
      </c>
    </row>
    <row r="106" spans="1:30" hidden="1" x14ac:dyDescent="0.2">
      <c r="A106" s="2" t="s">
        <v>150</v>
      </c>
      <c r="B106" s="4">
        <v>0</v>
      </c>
      <c r="C106" s="4">
        <v>0</v>
      </c>
      <c r="D106" s="4">
        <v>0</v>
      </c>
      <c r="E106" s="4">
        <v>0</v>
      </c>
      <c r="F106" s="4">
        <v>0</v>
      </c>
      <c r="G106" s="4">
        <v>0</v>
      </c>
      <c r="H106" s="4">
        <v>0</v>
      </c>
      <c r="I106" s="4">
        <v>0</v>
      </c>
      <c r="J106" s="4">
        <v>0</v>
      </c>
      <c r="K106" s="4">
        <v>0</v>
      </c>
      <c r="L106" s="4">
        <v>0</v>
      </c>
      <c r="M106" s="4">
        <v>0</v>
      </c>
      <c r="N106" s="4">
        <v>0</v>
      </c>
      <c r="O106" s="4">
        <v>0</v>
      </c>
      <c r="P106" s="4">
        <v>0</v>
      </c>
      <c r="Q106" s="4">
        <v>0</v>
      </c>
      <c r="R106" s="4">
        <v>0</v>
      </c>
      <c r="S106" s="4">
        <v>0</v>
      </c>
      <c r="T106" s="4">
        <v>0</v>
      </c>
      <c r="U106" s="4">
        <v>0</v>
      </c>
      <c r="V106" s="4">
        <v>0</v>
      </c>
      <c r="W106" s="4">
        <v>0</v>
      </c>
      <c r="X106" s="4">
        <v>0</v>
      </c>
      <c r="Y106" s="4">
        <v>0</v>
      </c>
      <c r="Z106" s="4">
        <v>0</v>
      </c>
      <c r="AA106" s="4">
        <v>0</v>
      </c>
      <c r="AB106" s="4">
        <v>0</v>
      </c>
      <c r="AC106" s="4">
        <v>0</v>
      </c>
      <c r="AD106" s="4">
        <v>0</v>
      </c>
    </row>
    <row r="107" spans="1:30" hidden="1" x14ac:dyDescent="0.2">
      <c r="A107" s="2" t="s">
        <v>151</v>
      </c>
      <c r="B107" s="4">
        <v>0</v>
      </c>
      <c r="C107" s="4">
        <v>0</v>
      </c>
      <c r="D107" s="4">
        <v>0</v>
      </c>
      <c r="E107" s="4">
        <v>0.64</v>
      </c>
      <c r="F107" s="4">
        <v>1.36</v>
      </c>
      <c r="G107" s="4">
        <v>0</v>
      </c>
      <c r="H107" s="4">
        <v>0.72</v>
      </c>
      <c r="I107" s="4">
        <v>0</v>
      </c>
      <c r="J107" s="4">
        <v>0.60599999999999998</v>
      </c>
      <c r="K107" s="4">
        <v>1.0640000000000001</v>
      </c>
      <c r="L107" s="4">
        <v>0</v>
      </c>
      <c r="M107" s="4">
        <v>0</v>
      </c>
      <c r="N107" s="4">
        <v>0</v>
      </c>
      <c r="O107" s="4">
        <v>0</v>
      </c>
      <c r="P107" s="4">
        <v>0</v>
      </c>
      <c r="Q107" s="4">
        <v>2</v>
      </c>
      <c r="R107" s="4">
        <v>0</v>
      </c>
      <c r="S107" s="4">
        <v>0</v>
      </c>
      <c r="T107" s="4">
        <v>0</v>
      </c>
      <c r="U107" s="4">
        <v>0</v>
      </c>
      <c r="V107" s="4">
        <v>0</v>
      </c>
      <c r="W107" s="4">
        <v>0</v>
      </c>
      <c r="X107" s="4">
        <v>0</v>
      </c>
      <c r="Y107" s="4">
        <v>0</v>
      </c>
      <c r="Z107" s="4">
        <v>0</v>
      </c>
      <c r="AA107" s="4">
        <v>0</v>
      </c>
      <c r="AB107" s="4">
        <v>0</v>
      </c>
      <c r="AC107" s="4">
        <v>0</v>
      </c>
      <c r="AD107" s="4">
        <v>0</v>
      </c>
    </row>
    <row r="108" spans="1:30" hidden="1" x14ac:dyDescent="0.2">
      <c r="A108" s="2" t="s">
        <v>152</v>
      </c>
      <c r="B108" s="4">
        <v>0</v>
      </c>
      <c r="C108" s="4">
        <v>0</v>
      </c>
      <c r="D108" s="4">
        <v>0</v>
      </c>
      <c r="E108" s="4">
        <v>0</v>
      </c>
      <c r="F108" s="4">
        <v>0</v>
      </c>
      <c r="G108" s="4">
        <v>0</v>
      </c>
      <c r="H108" s="4">
        <v>0</v>
      </c>
      <c r="I108" s="4">
        <v>0</v>
      </c>
      <c r="J108" s="4">
        <v>0</v>
      </c>
      <c r="K108" s="4">
        <v>0</v>
      </c>
      <c r="L108" s="4">
        <v>0</v>
      </c>
      <c r="M108" s="4">
        <v>0</v>
      </c>
      <c r="N108" s="4">
        <v>0</v>
      </c>
      <c r="O108" s="4">
        <v>0</v>
      </c>
      <c r="P108" s="4">
        <v>0</v>
      </c>
      <c r="Q108" s="4">
        <v>0</v>
      </c>
      <c r="R108" s="4">
        <v>0</v>
      </c>
      <c r="S108" s="4">
        <v>0</v>
      </c>
      <c r="T108" s="4">
        <v>0</v>
      </c>
      <c r="U108" s="4">
        <v>0</v>
      </c>
      <c r="V108" s="4">
        <v>0</v>
      </c>
      <c r="W108" s="4">
        <v>0</v>
      </c>
      <c r="X108" s="4">
        <v>0</v>
      </c>
      <c r="Y108" s="4">
        <v>0</v>
      </c>
      <c r="Z108" s="4">
        <v>0</v>
      </c>
      <c r="AA108" s="4">
        <v>0</v>
      </c>
      <c r="AB108" s="4">
        <v>0</v>
      </c>
      <c r="AC108" s="4">
        <v>0</v>
      </c>
      <c r="AD108" s="4">
        <v>0</v>
      </c>
    </row>
    <row r="109" spans="1:30" hidden="1" x14ac:dyDescent="0.2">
      <c r="A109" s="2" t="s">
        <v>153</v>
      </c>
      <c r="B109" s="4">
        <v>0</v>
      </c>
      <c r="C109" s="4">
        <v>0</v>
      </c>
      <c r="D109" s="4">
        <v>0</v>
      </c>
      <c r="E109" s="4">
        <v>0</v>
      </c>
      <c r="F109" s="4">
        <v>0</v>
      </c>
      <c r="G109" s="4">
        <v>0</v>
      </c>
      <c r="H109" s="4">
        <v>0</v>
      </c>
      <c r="I109" s="4">
        <v>0.01</v>
      </c>
      <c r="J109" s="4">
        <v>0</v>
      </c>
      <c r="K109" s="4">
        <v>0</v>
      </c>
      <c r="L109" s="4">
        <v>0</v>
      </c>
      <c r="M109" s="4">
        <v>0</v>
      </c>
      <c r="N109" s="4">
        <v>0</v>
      </c>
      <c r="O109" s="4">
        <v>0</v>
      </c>
      <c r="P109" s="4">
        <v>0</v>
      </c>
      <c r="Q109" s="4">
        <v>0</v>
      </c>
      <c r="R109" s="4">
        <v>17.792000000000002</v>
      </c>
      <c r="S109" s="4">
        <v>0</v>
      </c>
      <c r="T109" s="4">
        <v>4.0519999999999996</v>
      </c>
      <c r="U109" s="4">
        <v>0</v>
      </c>
      <c r="V109" s="4">
        <v>0</v>
      </c>
      <c r="W109" s="4">
        <v>0</v>
      </c>
      <c r="X109" s="4">
        <v>0</v>
      </c>
      <c r="Y109" s="4">
        <v>0</v>
      </c>
      <c r="Z109" s="4">
        <v>0</v>
      </c>
      <c r="AA109" s="4">
        <v>0</v>
      </c>
      <c r="AB109" s="4">
        <v>0</v>
      </c>
      <c r="AC109" s="4">
        <v>0</v>
      </c>
      <c r="AD109" s="4">
        <v>0</v>
      </c>
    </row>
    <row r="110" spans="1:30" hidden="1" x14ac:dyDescent="0.2">
      <c r="A110" s="2" t="s">
        <v>154</v>
      </c>
      <c r="B110" s="4">
        <v>0</v>
      </c>
      <c r="C110" s="4">
        <v>0</v>
      </c>
      <c r="D110" s="4">
        <v>0</v>
      </c>
      <c r="E110" s="4">
        <v>0</v>
      </c>
      <c r="F110" s="4">
        <v>0</v>
      </c>
      <c r="G110" s="4">
        <v>0</v>
      </c>
      <c r="H110" s="4">
        <v>0</v>
      </c>
      <c r="I110" s="4">
        <v>0</v>
      </c>
      <c r="J110" s="4">
        <v>0</v>
      </c>
      <c r="K110" s="4">
        <v>0</v>
      </c>
      <c r="L110" s="4">
        <v>0</v>
      </c>
      <c r="M110" s="4">
        <v>0</v>
      </c>
      <c r="N110" s="4">
        <v>0</v>
      </c>
      <c r="O110" s="4">
        <v>0</v>
      </c>
      <c r="P110" s="4">
        <v>0</v>
      </c>
      <c r="Q110" s="4">
        <v>0</v>
      </c>
      <c r="R110" s="4">
        <v>0</v>
      </c>
      <c r="S110" s="4">
        <v>0</v>
      </c>
      <c r="T110" s="4">
        <v>0</v>
      </c>
      <c r="U110" s="4">
        <v>0</v>
      </c>
      <c r="V110" s="4">
        <v>0</v>
      </c>
      <c r="W110" s="4">
        <v>0</v>
      </c>
      <c r="X110" s="4">
        <v>0</v>
      </c>
      <c r="Y110" s="4">
        <v>0</v>
      </c>
      <c r="Z110" s="4">
        <v>0</v>
      </c>
      <c r="AA110" s="4">
        <v>0</v>
      </c>
      <c r="AB110" s="4">
        <v>0</v>
      </c>
      <c r="AC110" s="4">
        <v>0</v>
      </c>
      <c r="AD110" s="4">
        <v>0</v>
      </c>
    </row>
    <row r="111" spans="1:30" hidden="1" x14ac:dyDescent="0.2">
      <c r="A111" s="2" t="s">
        <v>155</v>
      </c>
      <c r="B111" s="4">
        <v>0</v>
      </c>
      <c r="C111" s="4">
        <v>0</v>
      </c>
      <c r="D111" s="4">
        <v>0</v>
      </c>
      <c r="E111" s="4">
        <v>0</v>
      </c>
      <c r="F111" s="4">
        <v>0</v>
      </c>
      <c r="G111" s="4">
        <v>0</v>
      </c>
      <c r="H111" s="4">
        <v>0</v>
      </c>
      <c r="I111" s="4">
        <v>0</v>
      </c>
      <c r="J111" s="4">
        <v>1E-3</v>
      </c>
      <c r="K111" s="4">
        <v>0</v>
      </c>
      <c r="L111" s="4">
        <v>0</v>
      </c>
      <c r="M111" s="4">
        <v>0</v>
      </c>
      <c r="N111" s="4">
        <v>0</v>
      </c>
      <c r="O111" s="4">
        <v>0</v>
      </c>
      <c r="P111" s="4">
        <v>0</v>
      </c>
      <c r="Q111" s="4">
        <v>0</v>
      </c>
      <c r="R111" s="4">
        <v>1.5</v>
      </c>
      <c r="S111" s="4">
        <v>0</v>
      </c>
      <c r="T111" s="4">
        <v>19</v>
      </c>
      <c r="U111" s="4">
        <v>0</v>
      </c>
      <c r="V111" s="4">
        <v>0</v>
      </c>
      <c r="W111" s="4">
        <v>0</v>
      </c>
      <c r="X111" s="4">
        <v>0</v>
      </c>
      <c r="Y111" s="4">
        <v>0</v>
      </c>
      <c r="Z111" s="4">
        <v>0</v>
      </c>
      <c r="AA111" s="4">
        <v>0</v>
      </c>
      <c r="AB111" s="4">
        <v>0</v>
      </c>
      <c r="AC111" s="4">
        <v>0</v>
      </c>
      <c r="AD111" s="4">
        <v>0</v>
      </c>
    </row>
    <row r="112" spans="1:30" hidden="1" x14ac:dyDescent="0.2">
      <c r="A112" s="2" t="s">
        <v>156</v>
      </c>
      <c r="B112" s="4">
        <v>0</v>
      </c>
      <c r="C112" s="4">
        <v>0</v>
      </c>
      <c r="D112" s="4">
        <v>0</v>
      </c>
      <c r="E112" s="4">
        <v>0</v>
      </c>
      <c r="F112" s="4">
        <v>0</v>
      </c>
      <c r="G112" s="4">
        <v>0</v>
      </c>
      <c r="H112" s="4">
        <v>0</v>
      </c>
      <c r="I112" s="4">
        <v>0</v>
      </c>
      <c r="J112" s="4">
        <v>0</v>
      </c>
      <c r="K112" s="4">
        <v>0</v>
      </c>
      <c r="L112" s="4">
        <v>0</v>
      </c>
      <c r="M112" s="4">
        <v>0</v>
      </c>
      <c r="N112" s="4">
        <v>0</v>
      </c>
      <c r="O112" s="4">
        <v>0</v>
      </c>
      <c r="P112" s="4">
        <v>0</v>
      </c>
      <c r="Q112" s="4">
        <v>0</v>
      </c>
      <c r="R112" s="4">
        <v>0</v>
      </c>
      <c r="S112" s="4">
        <v>0</v>
      </c>
      <c r="T112" s="4">
        <v>0</v>
      </c>
      <c r="U112" s="4">
        <v>0</v>
      </c>
      <c r="V112" s="4">
        <v>0</v>
      </c>
      <c r="W112" s="4">
        <v>0</v>
      </c>
      <c r="X112" s="4">
        <v>0</v>
      </c>
      <c r="Y112" s="4">
        <v>0</v>
      </c>
      <c r="Z112" s="4">
        <v>0</v>
      </c>
      <c r="AA112" s="4">
        <v>0</v>
      </c>
      <c r="AB112" s="4">
        <v>0</v>
      </c>
      <c r="AC112" s="4">
        <v>0</v>
      </c>
      <c r="AD112" s="4">
        <v>0</v>
      </c>
    </row>
    <row r="113" spans="1:30" hidden="1" x14ac:dyDescent="0.2">
      <c r="A113" s="2" t="s">
        <v>157</v>
      </c>
      <c r="B113" s="4">
        <v>0</v>
      </c>
      <c r="C113" s="4">
        <v>0</v>
      </c>
      <c r="D113" s="4">
        <v>0</v>
      </c>
      <c r="E113" s="4">
        <v>0</v>
      </c>
      <c r="F113" s="4">
        <v>0</v>
      </c>
      <c r="G113" s="4">
        <v>0</v>
      </c>
      <c r="H113" s="4">
        <v>0</v>
      </c>
      <c r="I113" s="4">
        <v>0</v>
      </c>
      <c r="J113" s="4">
        <v>0</v>
      </c>
      <c r="K113" s="4">
        <v>0</v>
      </c>
      <c r="L113" s="4">
        <v>0</v>
      </c>
      <c r="M113" s="4">
        <v>0</v>
      </c>
      <c r="N113" s="4">
        <v>0</v>
      </c>
      <c r="O113" s="4">
        <v>0</v>
      </c>
      <c r="P113" s="4">
        <v>0</v>
      </c>
      <c r="Q113" s="4">
        <v>0</v>
      </c>
      <c r="R113" s="4">
        <v>0</v>
      </c>
      <c r="S113" s="4">
        <v>0</v>
      </c>
      <c r="T113" s="4">
        <v>0</v>
      </c>
      <c r="U113" s="4">
        <v>0</v>
      </c>
      <c r="V113" s="4">
        <v>0</v>
      </c>
      <c r="W113" s="4">
        <v>0</v>
      </c>
      <c r="X113" s="4">
        <v>0</v>
      </c>
      <c r="Y113" s="4">
        <v>0</v>
      </c>
      <c r="Z113" s="4">
        <v>0</v>
      </c>
      <c r="AA113" s="4">
        <v>0</v>
      </c>
      <c r="AB113" s="4">
        <v>0</v>
      </c>
      <c r="AC113" s="4">
        <v>0</v>
      </c>
      <c r="AD113" s="4">
        <v>0</v>
      </c>
    </row>
    <row r="114" spans="1:30" hidden="1" x14ac:dyDescent="0.2">
      <c r="A114" s="2" t="s">
        <v>158</v>
      </c>
      <c r="B114" s="4">
        <v>0</v>
      </c>
      <c r="C114" s="4">
        <v>0</v>
      </c>
      <c r="D114" s="4">
        <v>0</v>
      </c>
      <c r="E114" s="4">
        <v>0</v>
      </c>
      <c r="F114" s="4">
        <v>0</v>
      </c>
      <c r="G114" s="4">
        <v>0</v>
      </c>
      <c r="H114" s="4">
        <v>0</v>
      </c>
      <c r="I114" s="4">
        <v>0</v>
      </c>
      <c r="J114" s="4">
        <v>0</v>
      </c>
      <c r="K114" s="4">
        <v>0</v>
      </c>
      <c r="L114" s="4">
        <v>0</v>
      </c>
      <c r="M114" s="4">
        <v>0</v>
      </c>
      <c r="N114" s="4">
        <v>0</v>
      </c>
      <c r="O114" s="4">
        <v>0</v>
      </c>
      <c r="P114" s="4">
        <v>0</v>
      </c>
      <c r="Q114" s="4">
        <v>0</v>
      </c>
      <c r="R114" s="4">
        <v>0</v>
      </c>
      <c r="S114" s="4">
        <v>0</v>
      </c>
      <c r="T114" s="4">
        <v>0</v>
      </c>
      <c r="U114" s="4">
        <v>0</v>
      </c>
      <c r="V114" s="4">
        <v>0</v>
      </c>
      <c r="W114" s="4">
        <v>0</v>
      </c>
      <c r="X114" s="4">
        <v>0</v>
      </c>
      <c r="Y114" s="4">
        <v>0</v>
      </c>
      <c r="Z114" s="4">
        <v>0</v>
      </c>
      <c r="AA114" s="4">
        <v>0</v>
      </c>
      <c r="AB114" s="4">
        <v>0</v>
      </c>
      <c r="AC114" s="4">
        <v>0</v>
      </c>
      <c r="AD114" s="4">
        <v>0</v>
      </c>
    </row>
    <row r="115" spans="1:30" hidden="1" x14ac:dyDescent="0.2">
      <c r="A115" s="2" t="s">
        <v>159</v>
      </c>
      <c r="B115" s="4">
        <v>0</v>
      </c>
      <c r="C115" s="4">
        <v>0</v>
      </c>
      <c r="D115" s="4">
        <v>0</v>
      </c>
      <c r="E115" s="4">
        <v>0</v>
      </c>
      <c r="F115" s="4">
        <v>0</v>
      </c>
      <c r="G115" s="4">
        <v>0</v>
      </c>
      <c r="H115" s="4">
        <v>0</v>
      </c>
      <c r="I115" s="4">
        <v>0</v>
      </c>
      <c r="J115" s="4">
        <v>0</v>
      </c>
      <c r="K115" s="4">
        <v>0</v>
      </c>
      <c r="L115" s="4">
        <v>0</v>
      </c>
      <c r="M115" s="4">
        <v>0</v>
      </c>
      <c r="N115" s="4">
        <v>0</v>
      </c>
      <c r="O115" s="4">
        <v>0</v>
      </c>
      <c r="P115" s="4">
        <v>0</v>
      </c>
      <c r="Q115" s="4">
        <v>0</v>
      </c>
      <c r="R115" s="4">
        <v>0</v>
      </c>
      <c r="S115" s="4">
        <v>0</v>
      </c>
      <c r="T115" s="4">
        <v>0</v>
      </c>
      <c r="U115" s="4">
        <v>0</v>
      </c>
      <c r="V115" s="4">
        <v>0</v>
      </c>
      <c r="W115" s="4">
        <v>0</v>
      </c>
      <c r="X115" s="4">
        <v>0</v>
      </c>
      <c r="Y115" s="4">
        <v>0</v>
      </c>
      <c r="Z115" s="4">
        <v>0</v>
      </c>
      <c r="AA115" s="4">
        <v>0</v>
      </c>
      <c r="AB115" s="4">
        <v>0</v>
      </c>
      <c r="AC115" s="4">
        <v>0</v>
      </c>
      <c r="AD115" s="4">
        <v>0</v>
      </c>
    </row>
    <row r="116" spans="1:30" hidden="1" x14ac:dyDescent="0.2">
      <c r="A116" s="2" t="s">
        <v>160</v>
      </c>
      <c r="B116" s="4">
        <v>0</v>
      </c>
      <c r="C116" s="4">
        <v>0</v>
      </c>
      <c r="D116" s="4">
        <v>0</v>
      </c>
      <c r="E116" s="4">
        <v>0</v>
      </c>
      <c r="F116" s="4">
        <v>0</v>
      </c>
      <c r="G116" s="4">
        <v>0</v>
      </c>
      <c r="H116" s="4">
        <v>0</v>
      </c>
      <c r="I116" s="4">
        <v>0</v>
      </c>
      <c r="J116" s="4">
        <v>0</v>
      </c>
      <c r="K116" s="4">
        <v>0</v>
      </c>
      <c r="L116" s="4">
        <v>0</v>
      </c>
      <c r="M116" s="4">
        <v>0</v>
      </c>
      <c r="N116" s="4">
        <v>0</v>
      </c>
      <c r="O116" s="4">
        <v>0</v>
      </c>
      <c r="P116" s="4">
        <v>0</v>
      </c>
      <c r="Q116" s="4">
        <v>0</v>
      </c>
      <c r="R116" s="4">
        <v>0</v>
      </c>
      <c r="S116" s="4">
        <v>0</v>
      </c>
      <c r="T116" s="4">
        <v>0</v>
      </c>
      <c r="U116" s="4">
        <v>0</v>
      </c>
      <c r="V116" s="4">
        <v>0</v>
      </c>
      <c r="W116" s="4">
        <v>0</v>
      </c>
      <c r="X116" s="4">
        <v>0</v>
      </c>
      <c r="Y116" s="4">
        <v>0</v>
      </c>
      <c r="Z116" s="4">
        <v>0</v>
      </c>
      <c r="AA116" s="4">
        <v>0</v>
      </c>
      <c r="AB116" s="4">
        <v>0</v>
      </c>
      <c r="AC116" s="4">
        <v>0</v>
      </c>
      <c r="AD116" s="4">
        <v>0</v>
      </c>
    </row>
    <row r="117" spans="1:30" hidden="1" x14ac:dyDescent="0.2">
      <c r="A117" s="2" t="s">
        <v>161</v>
      </c>
      <c r="B117" s="4">
        <v>0</v>
      </c>
      <c r="C117" s="4">
        <v>0</v>
      </c>
      <c r="D117" s="4">
        <v>0</v>
      </c>
      <c r="E117" s="4">
        <v>9.5039999999999996</v>
      </c>
      <c r="F117" s="4">
        <v>9.5039999999999996</v>
      </c>
      <c r="G117" s="4">
        <v>0</v>
      </c>
      <c r="H117" s="4">
        <v>0</v>
      </c>
      <c r="I117" s="4">
        <v>0</v>
      </c>
      <c r="J117" s="4">
        <v>25.905999999999999</v>
      </c>
      <c r="K117" s="4">
        <v>3.7759999999999998</v>
      </c>
      <c r="L117" s="4">
        <v>0</v>
      </c>
      <c r="M117" s="4">
        <v>0</v>
      </c>
      <c r="N117" s="4">
        <v>0</v>
      </c>
      <c r="O117" s="4">
        <v>6.9</v>
      </c>
      <c r="P117" s="4">
        <v>0</v>
      </c>
      <c r="Q117" s="4">
        <v>0</v>
      </c>
      <c r="R117" s="4">
        <v>0</v>
      </c>
      <c r="S117" s="4">
        <v>0</v>
      </c>
      <c r="T117" s="4">
        <v>0</v>
      </c>
      <c r="U117" s="4">
        <v>0</v>
      </c>
      <c r="V117" s="4">
        <v>0</v>
      </c>
      <c r="W117" s="4">
        <v>0</v>
      </c>
      <c r="X117" s="4">
        <v>0</v>
      </c>
      <c r="Y117" s="4">
        <v>0</v>
      </c>
      <c r="Z117" s="4">
        <v>0</v>
      </c>
      <c r="AA117" s="4">
        <v>0</v>
      </c>
      <c r="AB117" s="4">
        <v>0</v>
      </c>
      <c r="AC117" s="4">
        <v>0</v>
      </c>
      <c r="AD117" s="4">
        <v>0</v>
      </c>
    </row>
    <row r="118" spans="1:30" hidden="1" x14ac:dyDescent="0.2">
      <c r="A118" s="2" t="s">
        <v>162</v>
      </c>
      <c r="B118" s="4">
        <v>0</v>
      </c>
      <c r="C118" s="4">
        <v>0</v>
      </c>
      <c r="D118" s="4">
        <v>0</v>
      </c>
      <c r="E118" s="4">
        <v>0</v>
      </c>
      <c r="F118" s="4">
        <v>0</v>
      </c>
      <c r="G118" s="4">
        <v>0</v>
      </c>
      <c r="H118" s="4">
        <v>0</v>
      </c>
      <c r="I118" s="4">
        <v>0</v>
      </c>
      <c r="J118" s="4">
        <v>0</v>
      </c>
      <c r="K118" s="4">
        <v>0</v>
      </c>
      <c r="L118" s="4">
        <v>0</v>
      </c>
      <c r="M118" s="4">
        <v>0</v>
      </c>
      <c r="N118" s="4">
        <v>0</v>
      </c>
      <c r="O118" s="4">
        <v>0</v>
      </c>
      <c r="P118" s="4">
        <v>0</v>
      </c>
      <c r="Q118" s="4">
        <v>0</v>
      </c>
      <c r="R118" s="4">
        <v>0</v>
      </c>
      <c r="S118" s="4">
        <v>0</v>
      </c>
      <c r="T118" s="4">
        <v>0</v>
      </c>
      <c r="U118" s="4">
        <v>0</v>
      </c>
      <c r="V118" s="4">
        <v>0</v>
      </c>
      <c r="W118" s="4">
        <v>0</v>
      </c>
      <c r="X118" s="4">
        <v>0</v>
      </c>
      <c r="Y118" s="4">
        <v>0</v>
      </c>
      <c r="Z118" s="4">
        <v>0</v>
      </c>
      <c r="AA118" s="4">
        <v>0</v>
      </c>
      <c r="AB118" s="4">
        <v>0</v>
      </c>
      <c r="AC118" s="4">
        <v>0</v>
      </c>
      <c r="AD118" s="4">
        <v>0</v>
      </c>
    </row>
    <row r="119" spans="1:30" hidden="1" x14ac:dyDescent="0.2">
      <c r="A119" s="2" t="s">
        <v>163</v>
      </c>
      <c r="B119" s="4">
        <v>3.629</v>
      </c>
      <c r="C119" s="4">
        <v>18.795999999999999</v>
      </c>
      <c r="D119" s="4">
        <v>0</v>
      </c>
      <c r="E119" s="4">
        <v>0</v>
      </c>
      <c r="F119" s="4">
        <v>0</v>
      </c>
      <c r="G119" s="4">
        <v>0</v>
      </c>
      <c r="H119" s="4">
        <v>0</v>
      </c>
      <c r="I119" s="4">
        <v>11.076000000000001</v>
      </c>
      <c r="J119" s="4">
        <v>10.53</v>
      </c>
      <c r="K119" s="4">
        <v>0</v>
      </c>
      <c r="L119" s="4">
        <v>0</v>
      </c>
      <c r="M119" s="4">
        <v>0</v>
      </c>
      <c r="N119" s="4">
        <v>0</v>
      </c>
      <c r="O119" s="4">
        <v>0</v>
      </c>
      <c r="P119" s="4">
        <v>0</v>
      </c>
      <c r="Q119" s="4">
        <v>0</v>
      </c>
      <c r="R119" s="4">
        <v>0</v>
      </c>
      <c r="S119" s="4">
        <v>3</v>
      </c>
      <c r="T119" s="4">
        <v>0</v>
      </c>
      <c r="U119" s="4">
        <v>0</v>
      </c>
      <c r="V119" s="4">
        <v>0</v>
      </c>
      <c r="W119" s="4">
        <v>0</v>
      </c>
      <c r="X119" s="4">
        <v>0</v>
      </c>
      <c r="Y119" s="4">
        <v>0</v>
      </c>
      <c r="Z119" s="4">
        <v>0</v>
      </c>
      <c r="AA119" s="4">
        <v>0</v>
      </c>
      <c r="AB119" s="4">
        <v>0</v>
      </c>
      <c r="AC119" s="4">
        <v>0</v>
      </c>
      <c r="AD119" s="4">
        <v>0</v>
      </c>
    </row>
    <row r="120" spans="1:30" hidden="1" x14ac:dyDescent="0.2">
      <c r="A120" s="2" t="s">
        <v>164</v>
      </c>
      <c r="B120" s="4">
        <v>0</v>
      </c>
      <c r="C120" s="4">
        <v>0</v>
      </c>
      <c r="D120" s="4">
        <v>0</v>
      </c>
      <c r="E120" s="4">
        <v>0</v>
      </c>
      <c r="F120" s="4">
        <v>0</v>
      </c>
      <c r="G120" s="4">
        <v>0</v>
      </c>
      <c r="H120" s="4">
        <v>0</v>
      </c>
      <c r="I120" s="4">
        <v>0</v>
      </c>
      <c r="J120" s="4">
        <v>0</v>
      </c>
      <c r="K120" s="4">
        <v>0</v>
      </c>
      <c r="L120" s="4">
        <v>0</v>
      </c>
      <c r="M120" s="4">
        <v>0</v>
      </c>
      <c r="N120" s="4">
        <v>0</v>
      </c>
      <c r="O120" s="4">
        <v>0</v>
      </c>
      <c r="P120" s="4">
        <v>0</v>
      </c>
      <c r="Q120" s="4">
        <v>0</v>
      </c>
      <c r="R120" s="4">
        <v>0</v>
      </c>
      <c r="S120" s="4">
        <v>0</v>
      </c>
      <c r="T120" s="4">
        <v>0</v>
      </c>
      <c r="U120" s="4">
        <v>0</v>
      </c>
      <c r="V120" s="4">
        <v>0</v>
      </c>
      <c r="W120" s="4">
        <v>0</v>
      </c>
      <c r="X120" s="4">
        <v>0</v>
      </c>
      <c r="Y120" s="4">
        <v>0</v>
      </c>
      <c r="Z120" s="4">
        <v>0</v>
      </c>
      <c r="AA120" s="4">
        <v>0</v>
      </c>
      <c r="AB120" s="4">
        <v>0</v>
      </c>
      <c r="AC120" s="4">
        <v>0</v>
      </c>
      <c r="AD120" s="4">
        <v>0</v>
      </c>
    </row>
    <row r="121" spans="1:30" hidden="1" x14ac:dyDescent="0.2">
      <c r="A121" s="2" t="s">
        <v>165</v>
      </c>
      <c r="B121" s="4">
        <v>0</v>
      </c>
      <c r="C121" s="4">
        <v>0</v>
      </c>
      <c r="D121" s="4">
        <v>0</v>
      </c>
      <c r="E121" s="4">
        <v>0</v>
      </c>
      <c r="F121" s="4">
        <v>0</v>
      </c>
      <c r="G121" s="4">
        <v>0</v>
      </c>
      <c r="H121" s="4">
        <v>0</v>
      </c>
      <c r="I121" s="4">
        <v>0</v>
      </c>
      <c r="J121" s="4">
        <v>0</v>
      </c>
      <c r="K121" s="4">
        <v>0</v>
      </c>
      <c r="L121" s="4">
        <v>0</v>
      </c>
      <c r="M121" s="4">
        <v>0</v>
      </c>
      <c r="N121" s="4">
        <v>10.332000000000001</v>
      </c>
      <c r="O121" s="4">
        <v>3.16</v>
      </c>
      <c r="P121" s="4">
        <v>7.8639999999999999</v>
      </c>
      <c r="Q121" s="4">
        <v>0</v>
      </c>
      <c r="R121" s="4">
        <v>0</v>
      </c>
      <c r="S121" s="4">
        <v>0</v>
      </c>
      <c r="T121" s="4">
        <v>0</v>
      </c>
      <c r="U121" s="4">
        <v>0</v>
      </c>
      <c r="V121" s="4">
        <v>0</v>
      </c>
      <c r="W121" s="4">
        <v>0</v>
      </c>
      <c r="X121" s="4">
        <v>0</v>
      </c>
      <c r="Y121" s="4">
        <v>0</v>
      </c>
      <c r="Z121" s="4">
        <v>0</v>
      </c>
      <c r="AA121" s="4">
        <v>0</v>
      </c>
      <c r="AB121" s="4">
        <v>0</v>
      </c>
      <c r="AC121" s="4">
        <v>0</v>
      </c>
      <c r="AD121" s="4">
        <v>0</v>
      </c>
    </row>
    <row r="122" spans="1:30" hidden="1" x14ac:dyDescent="0.2">
      <c r="A122" s="2" t="s">
        <v>166</v>
      </c>
      <c r="B122" s="4">
        <v>0</v>
      </c>
      <c r="C122" s="4">
        <v>0</v>
      </c>
      <c r="D122" s="4">
        <v>0</v>
      </c>
      <c r="E122" s="4">
        <v>0</v>
      </c>
      <c r="F122" s="4">
        <v>0</v>
      </c>
      <c r="G122" s="4">
        <v>0</v>
      </c>
      <c r="H122" s="4">
        <v>0</v>
      </c>
      <c r="I122" s="4">
        <v>0</v>
      </c>
      <c r="J122" s="4">
        <v>0</v>
      </c>
      <c r="K122" s="4">
        <v>0</v>
      </c>
      <c r="L122" s="4">
        <v>0</v>
      </c>
      <c r="M122" s="4">
        <v>0</v>
      </c>
      <c r="N122" s="4">
        <v>0</v>
      </c>
      <c r="O122" s="4">
        <v>0</v>
      </c>
      <c r="P122" s="4">
        <v>0</v>
      </c>
      <c r="Q122" s="4">
        <v>0</v>
      </c>
      <c r="R122" s="4">
        <v>0</v>
      </c>
      <c r="S122" s="4">
        <v>0</v>
      </c>
      <c r="T122" s="4">
        <v>0</v>
      </c>
      <c r="U122" s="4">
        <v>0</v>
      </c>
      <c r="V122" s="4">
        <v>0</v>
      </c>
      <c r="W122" s="4">
        <v>0</v>
      </c>
      <c r="X122" s="4">
        <v>0</v>
      </c>
      <c r="Y122" s="4">
        <v>0</v>
      </c>
      <c r="Z122" s="4">
        <v>0</v>
      </c>
      <c r="AA122" s="4">
        <v>0</v>
      </c>
      <c r="AB122" s="4">
        <v>0</v>
      </c>
      <c r="AC122" s="4">
        <v>0</v>
      </c>
      <c r="AD122" s="4">
        <v>0</v>
      </c>
    </row>
    <row r="123" spans="1:30" hidden="1" x14ac:dyDescent="0.2">
      <c r="A123" s="2" t="s">
        <v>167</v>
      </c>
      <c r="B123" s="4">
        <v>0</v>
      </c>
      <c r="C123" s="4">
        <v>0</v>
      </c>
      <c r="D123" s="4">
        <v>0</v>
      </c>
      <c r="E123" s="4">
        <v>0</v>
      </c>
      <c r="F123" s="4">
        <v>0</v>
      </c>
      <c r="G123" s="4">
        <v>0</v>
      </c>
      <c r="H123" s="4">
        <v>0</v>
      </c>
      <c r="I123" s="4">
        <v>0</v>
      </c>
      <c r="J123" s="4">
        <v>0</v>
      </c>
      <c r="K123" s="4">
        <v>0</v>
      </c>
      <c r="L123" s="4">
        <v>0</v>
      </c>
      <c r="M123" s="4">
        <v>0</v>
      </c>
      <c r="N123" s="4">
        <v>0</v>
      </c>
      <c r="O123" s="4">
        <v>0</v>
      </c>
      <c r="P123" s="4">
        <v>0</v>
      </c>
      <c r="Q123" s="4">
        <v>0</v>
      </c>
      <c r="R123" s="4">
        <v>0</v>
      </c>
      <c r="S123" s="4">
        <v>0</v>
      </c>
      <c r="T123" s="4">
        <v>0</v>
      </c>
      <c r="U123" s="4">
        <v>0</v>
      </c>
      <c r="V123" s="4">
        <v>0</v>
      </c>
      <c r="W123" s="4">
        <v>0</v>
      </c>
      <c r="X123" s="4">
        <v>0</v>
      </c>
      <c r="Y123" s="4">
        <v>0</v>
      </c>
      <c r="Z123" s="4">
        <v>0</v>
      </c>
      <c r="AA123" s="4">
        <v>0</v>
      </c>
      <c r="AB123" s="4">
        <v>0</v>
      </c>
      <c r="AC123" s="4">
        <v>0</v>
      </c>
      <c r="AD123" s="4">
        <v>0</v>
      </c>
    </row>
    <row r="124" spans="1:30" hidden="1" x14ac:dyDescent="0.2">
      <c r="A124" s="2" t="s">
        <v>168</v>
      </c>
      <c r="B124" s="4">
        <v>0</v>
      </c>
      <c r="C124" s="4">
        <v>0</v>
      </c>
      <c r="D124" s="4">
        <v>0</v>
      </c>
      <c r="E124" s="4">
        <v>0</v>
      </c>
      <c r="F124" s="4">
        <v>0</v>
      </c>
      <c r="G124" s="4">
        <v>0</v>
      </c>
      <c r="H124" s="4">
        <v>0</v>
      </c>
      <c r="I124" s="4">
        <v>0</v>
      </c>
      <c r="J124" s="4">
        <v>0</v>
      </c>
      <c r="K124" s="4">
        <v>0</v>
      </c>
      <c r="L124" s="4">
        <v>0</v>
      </c>
      <c r="M124" s="4">
        <v>0</v>
      </c>
      <c r="N124" s="4">
        <v>0</v>
      </c>
      <c r="O124" s="4">
        <v>0</v>
      </c>
      <c r="P124" s="4">
        <v>0</v>
      </c>
      <c r="Q124" s="4">
        <v>0</v>
      </c>
      <c r="R124" s="4">
        <v>0</v>
      </c>
      <c r="S124" s="4">
        <v>0</v>
      </c>
      <c r="T124" s="4">
        <v>0</v>
      </c>
      <c r="U124" s="4">
        <v>0</v>
      </c>
      <c r="V124" s="4">
        <v>0</v>
      </c>
      <c r="W124" s="4">
        <v>0</v>
      </c>
      <c r="X124" s="4">
        <v>0</v>
      </c>
      <c r="Y124" s="4">
        <v>0</v>
      </c>
      <c r="Z124" s="4">
        <v>0</v>
      </c>
      <c r="AA124" s="4">
        <v>0</v>
      </c>
      <c r="AB124" s="4">
        <v>0</v>
      </c>
      <c r="AC124" s="4">
        <v>0</v>
      </c>
      <c r="AD124" s="4">
        <v>0</v>
      </c>
    </row>
    <row r="125" spans="1:30" hidden="1" x14ac:dyDescent="0.2">
      <c r="A125" s="2" t="s">
        <v>169</v>
      </c>
      <c r="B125" s="4">
        <v>0</v>
      </c>
      <c r="C125" s="4">
        <v>0</v>
      </c>
      <c r="D125" s="4">
        <v>0</v>
      </c>
      <c r="E125" s="4">
        <v>0</v>
      </c>
      <c r="F125" s="4">
        <v>0</v>
      </c>
      <c r="G125" s="4">
        <v>0</v>
      </c>
      <c r="H125" s="4">
        <v>0</v>
      </c>
      <c r="I125" s="4">
        <v>0</v>
      </c>
      <c r="J125" s="4">
        <v>0</v>
      </c>
      <c r="K125" s="4">
        <v>0</v>
      </c>
      <c r="L125" s="4">
        <v>0</v>
      </c>
      <c r="M125" s="4">
        <v>0</v>
      </c>
      <c r="N125" s="4">
        <v>0</v>
      </c>
      <c r="O125" s="4">
        <v>0</v>
      </c>
      <c r="P125" s="4">
        <v>0</v>
      </c>
      <c r="Q125" s="4">
        <v>0</v>
      </c>
      <c r="R125" s="4">
        <v>0</v>
      </c>
      <c r="S125" s="4">
        <v>0</v>
      </c>
      <c r="T125" s="4">
        <v>0</v>
      </c>
      <c r="U125" s="4">
        <v>0</v>
      </c>
      <c r="V125" s="4">
        <v>0</v>
      </c>
      <c r="W125" s="4">
        <v>0</v>
      </c>
      <c r="X125" s="4">
        <v>0</v>
      </c>
      <c r="Y125" s="4">
        <v>0</v>
      </c>
      <c r="Z125" s="4">
        <v>0</v>
      </c>
      <c r="AA125" s="4">
        <v>0</v>
      </c>
      <c r="AB125" s="4">
        <v>0</v>
      </c>
      <c r="AC125" s="4">
        <v>0</v>
      </c>
      <c r="AD125" s="4">
        <v>0</v>
      </c>
    </row>
    <row r="126" spans="1:30" hidden="1" x14ac:dyDescent="0.2">
      <c r="A126" s="2" t="s">
        <v>170</v>
      </c>
      <c r="B126" s="4">
        <v>0</v>
      </c>
      <c r="C126" s="4">
        <v>0</v>
      </c>
      <c r="D126" s="4">
        <v>0</v>
      </c>
      <c r="E126" s="4">
        <v>0</v>
      </c>
      <c r="F126" s="4">
        <v>0</v>
      </c>
      <c r="G126" s="4">
        <v>0</v>
      </c>
      <c r="H126" s="4">
        <v>0</v>
      </c>
      <c r="I126" s="4">
        <v>0</v>
      </c>
      <c r="J126" s="4">
        <v>0</v>
      </c>
      <c r="K126" s="4">
        <v>0</v>
      </c>
      <c r="L126" s="4">
        <v>0</v>
      </c>
      <c r="M126" s="4">
        <v>0</v>
      </c>
      <c r="N126" s="4">
        <v>0</v>
      </c>
      <c r="O126" s="4">
        <v>0</v>
      </c>
      <c r="P126" s="4">
        <v>0</v>
      </c>
      <c r="Q126" s="4">
        <v>0</v>
      </c>
      <c r="R126" s="4">
        <v>0</v>
      </c>
      <c r="S126" s="4">
        <v>0</v>
      </c>
      <c r="T126" s="4">
        <v>0</v>
      </c>
      <c r="U126" s="4">
        <v>0</v>
      </c>
      <c r="V126" s="4">
        <v>0</v>
      </c>
      <c r="W126" s="4">
        <v>0</v>
      </c>
      <c r="X126" s="4">
        <v>0</v>
      </c>
      <c r="Y126" s="4">
        <v>0</v>
      </c>
      <c r="Z126" s="4">
        <v>0</v>
      </c>
      <c r="AA126" s="4">
        <v>0</v>
      </c>
      <c r="AB126" s="4">
        <v>0</v>
      </c>
      <c r="AC126" s="4">
        <v>0</v>
      </c>
      <c r="AD126" s="4">
        <v>0</v>
      </c>
    </row>
    <row r="127" spans="1:30" hidden="1" x14ac:dyDescent="0.2">
      <c r="A127" s="2" t="s">
        <v>171</v>
      </c>
      <c r="B127" s="4">
        <v>0</v>
      </c>
      <c r="C127" s="4">
        <v>0</v>
      </c>
      <c r="D127" s="4">
        <v>0</v>
      </c>
      <c r="E127" s="4">
        <v>0</v>
      </c>
      <c r="F127" s="4">
        <v>0</v>
      </c>
      <c r="G127" s="4">
        <v>0</v>
      </c>
      <c r="H127" s="4">
        <v>0</v>
      </c>
      <c r="I127" s="4">
        <v>0</v>
      </c>
      <c r="J127" s="4">
        <v>0</v>
      </c>
      <c r="K127" s="4">
        <v>0</v>
      </c>
      <c r="L127" s="4">
        <v>0</v>
      </c>
      <c r="M127" s="4">
        <v>0</v>
      </c>
      <c r="N127" s="4">
        <v>0</v>
      </c>
      <c r="O127" s="4">
        <v>0</v>
      </c>
      <c r="P127" s="4">
        <v>0</v>
      </c>
      <c r="Q127" s="4">
        <v>0</v>
      </c>
      <c r="R127" s="4">
        <v>0</v>
      </c>
      <c r="S127" s="4">
        <v>0</v>
      </c>
      <c r="T127" s="4">
        <v>0</v>
      </c>
      <c r="U127" s="4">
        <v>0</v>
      </c>
      <c r="V127" s="4">
        <v>0</v>
      </c>
      <c r="W127" s="4">
        <v>0</v>
      </c>
      <c r="X127" s="4">
        <v>0</v>
      </c>
      <c r="Y127" s="4">
        <v>0</v>
      </c>
      <c r="Z127" s="4">
        <v>0</v>
      </c>
      <c r="AA127" s="4">
        <v>0</v>
      </c>
      <c r="AB127" s="4">
        <v>0</v>
      </c>
      <c r="AC127" s="4">
        <v>0</v>
      </c>
      <c r="AD127" s="4">
        <v>0</v>
      </c>
    </row>
    <row r="128" spans="1:30" hidden="1" x14ac:dyDescent="0.2">
      <c r="A128" s="2" t="s">
        <v>172</v>
      </c>
      <c r="B128" s="4">
        <v>0</v>
      </c>
      <c r="C128" s="4">
        <v>0</v>
      </c>
      <c r="D128" s="4">
        <v>0</v>
      </c>
      <c r="E128" s="4">
        <v>0</v>
      </c>
      <c r="F128" s="4">
        <v>0</v>
      </c>
      <c r="G128" s="4">
        <v>0</v>
      </c>
      <c r="H128" s="4">
        <v>0</v>
      </c>
      <c r="I128" s="4">
        <v>0</v>
      </c>
      <c r="J128" s="4">
        <v>0</v>
      </c>
      <c r="K128" s="4">
        <v>0</v>
      </c>
      <c r="L128" s="4">
        <v>0</v>
      </c>
      <c r="M128" s="4">
        <v>0</v>
      </c>
      <c r="N128" s="4">
        <v>0</v>
      </c>
      <c r="O128" s="4">
        <v>0</v>
      </c>
      <c r="P128" s="4">
        <v>0</v>
      </c>
      <c r="Q128" s="4">
        <v>0</v>
      </c>
      <c r="R128" s="4">
        <v>0</v>
      </c>
      <c r="S128" s="4">
        <v>0</v>
      </c>
      <c r="T128" s="4">
        <v>0</v>
      </c>
      <c r="U128" s="4">
        <v>0</v>
      </c>
      <c r="V128" s="4">
        <v>0</v>
      </c>
      <c r="W128" s="4">
        <v>0</v>
      </c>
      <c r="X128" s="4">
        <v>0</v>
      </c>
      <c r="Y128" s="4">
        <v>0</v>
      </c>
      <c r="Z128" s="4">
        <v>0</v>
      </c>
      <c r="AA128" s="4">
        <v>0</v>
      </c>
      <c r="AB128" s="4">
        <v>0</v>
      </c>
      <c r="AC128" s="4">
        <v>0</v>
      </c>
      <c r="AD128" s="4">
        <v>0</v>
      </c>
    </row>
    <row r="129" spans="1:30" hidden="1" x14ac:dyDescent="0.2">
      <c r="A129" s="2" t="s">
        <v>173</v>
      </c>
      <c r="B129" s="4">
        <v>0</v>
      </c>
      <c r="C129" s="4">
        <v>0</v>
      </c>
      <c r="D129" s="4">
        <v>0</v>
      </c>
      <c r="E129" s="4">
        <v>0</v>
      </c>
      <c r="F129" s="4">
        <v>0</v>
      </c>
      <c r="G129" s="4">
        <v>0</v>
      </c>
      <c r="H129" s="4">
        <v>0</v>
      </c>
      <c r="I129" s="4">
        <v>0</v>
      </c>
      <c r="J129" s="4">
        <v>0</v>
      </c>
      <c r="K129" s="4">
        <v>0</v>
      </c>
      <c r="L129" s="4">
        <v>0</v>
      </c>
      <c r="M129" s="4">
        <v>0</v>
      </c>
      <c r="N129" s="4">
        <v>0</v>
      </c>
      <c r="O129" s="4">
        <v>0</v>
      </c>
      <c r="P129" s="4">
        <v>0</v>
      </c>
      <c r="Q129" s="4">
        <v>0</v>
      </c>
      <c r="R129" s="4">
        <v>0</v>
      </c>
      <c r="S129" s="4">
        <v>0</v>
      </c>
      <c r="T129" s="4">
        <v>0</v>
      </c>
      <c r="U129" s="4">
        <v>0</v>
      </c>
      <c r="V129" s="4">
        <v>0</v>
      </c>
      <c r="W129" s="4">
        <v>0</v>
      </c>
      <c r="X129" s="4">
        <v>0</v>
      </c>
      <c r="Y129" s="4">
        <v>0</v>
      </c>
      <c r="Z129" s="4">
        <v>0</v>
      </c>
      <c r="AA129" s="4">
        <v>0</v>
      </c>
      <c r="AB129" s="4">
        <v>0</v>
      </c>
      <c r="AC129" s="4">
        <v>0</v>
      </c>
      <c r="AD129" s="4">
        <v>0</v>
      </c>
    </row>
    <row r="130" spans="1:30" hidden="1" x14ac:dyDescent="0.2">
      <c r="A130" s="2" t="s">
        <v>174</v>
      </c>
      <c r="B130" s="4">
        <v>0</v>
      </c>
      <c r="C130" s="4">
        <v>0</v>
      </c>
      <c r="D130" s="4">
        <v>0</v>
      </c>
      <c r="E130" s="4">
        <v>0</v>
      </c>
      <c r="F130" s="4">
        <v>0</v>
      </c>
      <c r="G130" s="4">
        <v>0</v>
      </c>
      <c r="H130" s="4">
        <v>0</v>
      </c>
      <c r="I130" s="4">
        <v>0</v>
      </c>
      <c r="J130" s="4">
        <v>0</v>
      </c>
      <c r="K130" s="4">
        <v>0</v>
      </c>
      <c r="L130" s="4">
        <v>0</v>
      </c>
      <c r="M130" s="4">
        <v>0</v>
      </c>
      <c r="N130" s="4">
        <v>0</v>
      </c>
      <c r="O130" s="4">
        <v>0</v>
      </c>
      <c r="P130" s="4">
        <v>0</v>
      </c>
      <c r="Q130" s="4">
        <v>0</v>
      </c>
      <c r="R130" s="4">
        <v>0</v>
      </c>
      <c r="S130" s="4">
        <v>0</v>
      </c>
      <c r="T130" s="4">
        <v>0</v>
      </c>
      <c r="U130" s="4">
        <v>0</v>
      </c>
      <c r="V130" s="4">
        <v>0</v>
      </c>
      <c r="W130" s="4">
        <v>0</v>
      </c>
      <c r="X130" s="4">
        <v>0</v>
      </c>
      <c r="Y130" s="4">
        <v>0</v>
      </c>
      <c r="Z130" s="4">
        <v>0</v>
      </c>
      <c r="AA130" s="4">
        <v>0</v>
      </c>
      <c r="AB130" s="4">
        <v>0</v>
      </c>
      <c r="AC130" s="4">
        <v>0</v>
      </c>
      <c r="AD130" s="4">
        <v>0</v>
      </c>
    </row>
    <row r="131" spans="1:30" hidden="1" x14ac:dyDescent="0.2">
      <c r="A131" s="2" t="s">
        <v>175</v>
      </c>
      <c r="B131" s="4">
        <v>0</v>
      </c>
      <c r="C131" s="4">
        <v>0</v>
      </c>
      <c r="D131" s="4">
        <v>0</v>
      </c>
      <c r="E131" s="4">
        <v>0</v>
      </c>
      <c r="F131" s="4">
        <v>0</v>
      </c>
      <c r="G131" s="4">
        <v>0</v>
      </c>
      <c r="H131" s="4">
        <v>0</v>
      </c>
      <c r="I131" s="4">
        <v>0</v>
      </c>
      <c r="J131" s="4">
        <v>0</v>
      </c>
      <c r="K131" s="4">
        <v>0</v>
      </c>
      <c r="L131" s="4">
        <v>0</v>
      </c>
      <c r="M131" s="4">
        <v>0</v>
      </c>
      <c r="N131" s="4">
        <v>0</v>
      </c>
      <c r="O131" s="4">
        <v>0</v>
      </c>
      <c r="P131" s="4">
        <v>0</v>
      </c>
      <c r="Q131" s="4">
        <v>0</v>
      </c>
      <c r="R131" s="4">
        <v>0</v>
      </c>
      <c r="S131" s="4">
        <v>0</v>
      </c>
      <c r="T131" s="4">
        <v>0</v>
      </c>
      <c r="U131" s="4">
        <v>0</v>
      </c>
      <c r="V131" s="4">
        <v>0</v>
      </c>
      <c r="W131" s="4">
        <v>0</v>
      </c>
      <c r="X131" s="4">
        <v>0</v>
      </c>
      <c r="Y131" s="4">
        <v>0</v>
      </c>
      <c r="Z131" s="4">
        <v>0</v>
      </c>
      <c r="AA131" s="4">
        <v>0</v>
      </c>
      <c r="AB131" s="4">
        <v>0</v>
      </c>
      <c r="AC131" s="4">
        <v>0</v>
      </c>
      <c r="AD131" s="4">
        <v>0</v>
      </c>
    </row>
    <row r="132" spans="1:30" hidden="1" x14ac:dyDescent="0.2">
      <c r="A132" s="2" t="s">
        <v>176</v>
      </c>
      <c r="B132" s="4">
        <v>0</v>
      </c>
      <c r="C132" s="4">
        <v>0</v>
      </c>
      <c r="D132" s="4">
        <v>0</v>
      </c>
      <c r="E132" s="4">
        <v>0</v>
      </c>
      <c r="F132" s="4">
        <v>0</v>
      </c>
      <c r="G132" s="4">
        <v>0</v>
      </c>
      <c r="H132" s="4">
        <v>0</v>
      </c>
      <c r="I132" s="4">
        <v>0</v>
      </c>
      <c r="J132" s="4">
        <v>0</v>
      </c>
      <c r="K132" s="4">
        <v>0</v>
      </c>
      <c r="L132" s="4">
        <v>0</v>
      </c>
      <c r="M132" s="4">
        <v>0</v>
      </c>
      <c r="N132" s="4">
        <v>0</v>
      </c>
      <c r="O132" s="4">
        <v>0</v>
      </c>
      <c r="P132" s="4">
        <v>0</v>
      </c>
      <c r="Q132" s="4">
        <v>0</v>
      </c>
      <c r="R132" s="4">
        <v>0</v>
      </c>
      <c r="S132" s="4">
        <v>0</v>
      </c>
      <c r="T132" s="4">
        <v>0</v>
      </c>
      <c r="U132" s="4">
        <v>0</v>
      </c>
      <c r="V132" s="4">
        <v>0</v>
      </c>
      <c r="W132" s="4">
        <v>0</v>
      </c>
      <c r="X132" s="4">
        <v>0</v>
      </c>
      <c r="Y132" s="4">
        <v>0</v>
      </c>
      <c r="Z132" s="4">
        <v>0</v>
      </c>
      <c r="AA132" s="4">
        <v>0</v>
      </c>
      <c r="AB132" s="4">
        <v>0</v>
      </c>
      <c r="AC132" s="4">
        <v>0</v>
      </c>
      <c r="AD132" s="4">
        <v>0</v>
      </c>
    </row>
    <row r="133" spans="1:30" hidden="1" x14ac:dyDescent="0.2">
      <c r="A133" s="2" t="s">
        <v>177</v>
      </c>
      <c r="B133" s="4">
        <v>0</v>
      </c>
      <c r="C133" s="4">
        <v>0</v>
      </c>
      <c r="D133" s="4">
        <v>0</v>
      </c>
      <c r="E133" s="4">
        <v>0</v>
      </c>
      <c r="F133" s="4">
        <v>0</v>
      </c>
      <c r="G133" s="4">
        <v>0</v>
      </c>
      <c r="H133" s="4">
        <v>0</v>
      </c>
      <c r="I133" s="4">
        <v>0</v>
      </c>
      <c r="J133" s="4">
        <v>0</v>
      </c>
      <c r="K133" s="4">
        <v>0</v>
      </c>
      <c r="L133" s="4">
        <v>0</v>
      </c>
      <c r="M133" s="4">
        <v>0</v>
      </c>
      <c r="N133" s="4">
        <v>0</v>
      </c>
      <c r="O133" s="4">
        <v>0</v>
      </c>
      <c r="P133" s="4">
        <v>0</v>
      </c>
      <c r="Q133" s="4">
        <v>0</v>
      </c>
      <c r="R133" s="4">
        <v>0</v>
      </c>
      <c r="S133" s="4">
        <v>0</v>
      </c>
      <c r="T133" s="4">
        <v>0</v>
      </c>
      <c r="U133" s="4">
        <v>0</v>
      </c>
      <c r="V133" s="4">
        <v>0</v>
      </c>
      <c r="W133" s="4">
        <v>0</v>
      </c>
      <c r="X133" s="4">
        <v>0</v>
      </c>
      <c r="Y133" s="4">
        <v>0</v>
      </c>
      <c r="Z133" s="4">
        <v>0</v>
      </c>
      <c r="AA133" s="4">
        <v>0</v>
      </c>
      <c r="AB133" s="4">
        <v>0</v>
      </c>
      <c r="AC133" s="4">
        <v>0</v>
      </c>
      <c r="AD133" s="4">
        <v>0</v>
      </c>
    </row>
    <row r="134" spans="1:30" hidden="1" x14ac:dyDescent="0.2">
      <c r="A134" s="2" t="s">
        <v>178</v>
      </c>
      <c r="B134" s="4">
        <v>0</v>
      </c>
      <c r="C134" s="4">
        <v>0</v>
      </c>
      <c r="D134" s="4">
        <v>0</v>
      </c>
      <c r="E134" s="4">
        <v>0</v>
      </c>
      <c r="F134" s="4">
        <v>0</v>
      </c>
      <c r="G134" s="4">
        <v>0</v>
      </c>
      <c r="H134" s="4">
        <v>0</v>
      </c>
      <c r="I134" s="4">
        <v>0</v>
      </c>
      <c r="J134" s="4">
        <v>0</v>
      </c>
      <c r="K134" s="4">
        <v>0</v>
      </c>
      <c r="L134" s="4">
        <v>0</v>
      </c>
      <c r="M134" s="4">
        <v>0</v>
      </c>
      <c r="N134" s="4">
        <v>0</v>
      </c>
      <c r="O134" s="4">
        <v>0</v>
      </c>
      <c r="P134" s="4">
        <v>0</v>
      </c>
      <c r="Q134" s="4">
        <v>0</v>
      </c>
      <c r="R134" s="4">
        <v>0</v>
      </c>
      <c r="S134" s="4">
        <v>0</v>
      </c>
      <c r="T134" s="4">
        <v>0</v>
      </c>
      <c r="U134" s="4">
        <v>0</v>
      </c>
      <c r="V134" s="4">
        <v>0</v>
      </c>
      <c r="W134" s="4">
        <v>0</v>
      </c>
      <c r="X134" s="4">
        <v>0</v>
      </c>
      <c r="Y134" s="4">
        <v>0</v>
      </c>
      <c r="Z134" s="4">
        <v>0</v>
      </c>
      <c r="AA134" s="4">
        <v>0</v>
      </c>
      <c r="AB134" s="4">
        <v>0</v>
      </c>
      <c r="AC134" s="4">
        <v>0</v>
      </c>
      <c r="AD134" s="4">
        <v>0</v>
      </c>
    </row>
    <row r="135" spans="1:30" hidden="1" x14ac:dyDescent="0.2">
      <c r="A135" s="2" t="s">
        <v>179</v>
      </c>
      <c r="B135" s="4">
        <v>0</v>
      </c>
      <c r="C135" s="4">
        <v>0</v>
      </c>
      <c r="D135" s="4">
        <v>0</v>
      </c>
      <c r="E135" s="4">
        <v>0</v>
      </c>
      <c r="F135" s="4">
        <v>0</v>
      </c>
      <c r="G135" s="4">
        <v>0</v>
      </c>
      <c r="H135" s="4">
        <v>0</v>
      </c>
      <c r="I135" s="4">
        <v>0</v>
      </c>
      <c r="J135" s="4">
        <v>0</v>
      </c>
      <c r="K135" s="4">
        <v>0</v>
      </c>
      <c r="L135" s="4">
        <v>0</v>
      </c>
      <c r="M135" s="4">
        <v>0</v>
      </c>
      <c r="N135" s="4">
        <v>0</v>
      </c>
      <c r="O135" s="4">
        <v>0</v>
      </c>
      <c r="P135" s="4">
        <v>0</v>
      </c>
      <c r="Q135" s="4">
        <v>0</v>
      </c>
      <c r="R135" s="4">
        <v>0</v>
      </c>
      <c r="S135" s="4">
        <v>0</v>
      </c>
      <c r="T135" s="4">
        <v>0</v>
      </c>
      <c r="U135" s="4">
        <v>0</v>
      </c>
      <c r="V135" s="4">
        <v>0</v>
      </c>
      <c r="W135" s="4">
        <v>0</v>
      </c>
      <c r="X135" s="4">
        <v>0</v>
      </c>
      <c r="Y135" s="4">
        <v>0</v>
      </c>
      <c r="Z135" s="4">
        <v>0</v>
      </c>
      <c r="AA135" s="4">
        <v>0</v>
      </c>
      <c r="AB135" s="4">
        <v>0</v>
      </c>
      <c r="AC135" s="4">
        <v>0</v>
      </c>
      <c r="AD135" s="4">
        <v>0</v>
      </c>
    </row>
    <row r="136" spans="1:30" hidden="1" x14ac:dyDescent="0.2">
      <c r="A136" s="2" t="s">
        <v>180</v>
      </c>
      <c r="B136" s="4">
        <v>0</v>
      </c>
      <c r="C136" s="4">
        <v>0</v>
      </c>
      <c r="D136" s="4">
        <v>0</v>
      </c>
      <c r="E136" s="4">
        <v>0</v>
      </c>
      <c r="F136" s="4">
        <v>0</v>
      </c>
      <c r="G136" s="4">
        <v>0</v>
      </c>
      <c r="H136" s="4">
        <v>0</v>
      </c>
      <c r="I136" s="4">
        <v>0</v>
      </c>
      <c r="J136" s="4">
        <v>0</v>
      </c>
      <c r="K136" s="4">
        <v>0</v>
      </c>
      <c r="L136" s="4">
        <v>0</v>
      </c>
      <c r="M136" s="4">
        <v>0</v>
      </c>
      <c r="N136" s="4">
        <v>0</v>
      </c>
      <c r="O136" s="4">
        <v>0</v>
      </c>
      <c r="P136" s="4">
        <v>0</v>
      </c>
      <c r="Q136" s="4">
        <v>0</v>
      </c>
      <c r="R136" s="4">
        <v>0</v>
      </c>
      <c r="S136" s="4">
        <v>0</v>
      </c>
      <c r="T136" s="4">
        <v>0</v>
      </c>
      <c r="U136" s="4">
        <v>0</v>
      </c>
      <c r="V136" s="4">
        <v>0</v>
      </c>
      <c r="W136" s="4">
        <v>0</v>
      </c>
      <c r="X136" s="4">
        <v>0</v>
      </c>
      <c r="Y136" s="4">
        <v>0</v>
      </c>
      <c r="Z136" s="4">
        <v>0</v>
      </c>
      <c r="AA136" s="4">
        <v>0</v>
      </c>
      <c r="AB136" s="4">
        <v>0</v>
      </c>
      <c r="AC136" s="4">
        <v>0</v>
      </c>
      <c r="AD136" s="4">
        <v>0</v>
      </c>
    </row>
    <row r="137" spans="1:30" hidden="1" x14ac:dyDescent="0.2">
      <c r="A137" s="2" t="s">
        <v>181</v>
      </c>
      <c r="B137" s="4">
        <v>0</v>
      </c>
      <c r="C137" s="4">
        <v>0</v>
      </c>
      <c r="D137" s="4">
        <v>0</v>
      </c>
      <c r="E137" s="4">
        <v>0</v>
      </c>
      <c r="F137" s="4">
        <v>0</v>
      </c>
      <c r="G137" s="4">
        <v>0</v>
      </c>
      <c r="H137" s="4">
        <v>0</v>
      </c>
      <c r="I137" s="4">
        <v>0</v>
      </c>
      <c r="J137" s="4">
        <v>0</v>
      </c>
      <c r="K137" s="4">
        <v>0</v>
      </c>
      <c r="L137" s="4">
        <v>0</v>
      </c>
      <c r="M137" s="4">
        <v>0</v>
      </c>
      <c r="N137" s="4">
        <v>0</v>
      </c>
      <c r="O137" s="4">
        <v>0</v>
      </c>
      <c r="P137" s="4">
        <v>0</v>
      </c>
      <c r="Q137" s="4">
        <v>0</v>
      </c>
      <c r="R137" s="4">
        <v>0</v>
      </c>
      <c r="S137" s="4">
        <v>0</v>
      </c>
      <c r="T137" s="4">
        <v>0</v>
      </c>
      <c r="U137" s="4">
        <v>0</v>
      </c>
      <c r="V137" s="4">
        <v>0</v>
      </c>
      <c r="W137" s="4">
        <v>0</v>
      </c>
      <c r="X137" s="4">
        <v>0</v>
      </c>
      <c r="Y137" s="4">
        <v>0</v>
      </c>
      <c r="Z137" s="4">
        <v>0</v>
      </c>
      <c r="AA137" s="4">
        <v>0</v>
      </c>
      <c r="AB137" s="4">
        <v>0</v>
      </c>
      <c r="AC137" s="4">
        <v>0</v>
      </c>
      <c r="AD137" s="4">
        <v>0</v>
      </c>
    </row>
    <row r="138" spans="1:30" hidden="1" x14ac:dyDescent="0.2">
      <c r="A138" s="2" t="s">
        <v>182</v>
      </c>
      <c r="B138" s="4">
        <v>171.601</v>
      </c>
      <c r="C138" s="4">
        <v>110.20399999999999</v>
      </c>
      <c r="D138" s="4">
        <v>126.482</v>
      </c>
      <c r="E138" s="4">
        <v>113.005</v>
      </c>
      <c r="F138" s="4">
        <v>0</v>
      </c>
      <c r="G138" s="4">
        <v>0</v>
      </c>
      <c r="H138" s="4">
        <v>0</v>
      </c>
      <c r="I138" s="4">
        <v>0</v>
      </c>
      <c r="J138" s="4">
        <v>0</v>
      </c>
      <c r="K138" s="4">
        <v>0</v>
      </c>
      <c r="L138" s="4">
        <v>0</v>
      </c>
      <c r="M138" s="4">
        <v>0</v>
      </c>
      <c r="N138" s="4">
        <v>0</v>
      </c>
      <c r="O138" s="4">
        <v>0</v>
      </c>
      <c r="P138" s="4">
        <v>0</v>
      </c>
      <c r="Q138" s="4">
        <v>0</v>
      </c>
      <c r="R138" s="4">
        <v>0</v>
      </c>
      <c r="S138" s="4">
        <v>0</v>
      </c>
      <c r="T138" s="4">
        <v>0</v>
      </c>
      <c r="U138" s="4">
        <v>0</v>
      </c>
      <c r="V138" s="4">
        <v>0</v>
      </c>
      <c r="W138" s="4">
        <v>0</v>
      </c>
      <c r="X138" s="4">
        <v>0</v>
      </c>
      <c r="Y138" s="4">
        <v>0</v>
      </c>
      <c r="Z138" s="4">
        <v>0</v>
      </c>
      <c r="AA138" s="4">
        <v>0</v>
      </c>
      <c r="AB138" s="4">
        <v>0</v>
      </c>
      <c r="AC138" s="4">
        <v>0</v>
      </c>
      <c r="AD138" s="4">
        <v>0</v>
      </c>
    </row>
    <row r="139" spans="1:30" hidden="1" x14ac:dyDescent="0.2">
      <c r="A139" s="2" t="s">
        <v>183</v>
      </c>
      <c r="B139" s="4">
        <v>0</v>
      </c>
      <c r="C139" s="4">
        <v>0</v>
      </c>
      <c r="D139" s="4">
        <v>0</v>
      </c>
      <c r="E139" s="4">
        <v>38.235999999999997</v>
      </c>
      <c r="F139" s="4">
        <v>85.09</v>
      </c>
      <c r="G139" s="4">
        <v>60.128</v>
      </c>
      <c r="H139" s="4">
        <v>178.73</v>
      </c>
      <c r="I139" s="4">
        <v>53.127000000000002</v>
      </c>
      <c r="J139" s="4">
        <v>0</v>
      </c>
      <c r="K139" s="4">
        <v>20.494</v>
      </c>
      <c r="L139" s="4">
        <v>0</v>
      </c>
      <c r="M139" s="4">
        <v>19.925999999999998</v>
      </c>
      <c r="N139" s="4">
        <v>37.728000000000002</v>
      </c>
      <c r="O139" s="4">
        <v>17.135999999999999</v>
      </c>
      <c r="P139" s="4">
        <v>15.36</v>
      </c>
      <c r="Q139" s="4">
        <v>0</v>
      </c>
      <c r="R139" s="4">
        <v>0</v>
      </c>
      <c r="S139" s="4">
        <v>0</v>
      </c>
      <c r="T139" s="4">
        <v>0</v>
      </c>
      <c r="U139" s="4">
        <v>0</v>
      </c>
      <c r="V139" s="4">
        <v>0</v>
      </c>
      <c r="W139" s="4">
        <v>0</v>
      </c>
      <c r="X139" s="4">
        <v>0</v>
      </c>
      <c r="Y139" s="4">
        <v>0</v>
      </c>
      <c r="Z139" s="4">
        <v>0</v>
      </c>
      <c r="AA139" s="4">
        <v>0</v>
      </c>
      <c r="AB139" s="4">
        <v>0</v>
      </c>
      <c r="AC139" s="4">
        <v>0</v>
      </c>
      <c r="AD139" s="4">
        <v>0</v>
      </c>
    </row>
    <row r="140" spans="1:30" hidden="1" x14ac:dyDescent="0.2">
      <c r="A140" s="2" t="s">
        <v>184</v>
      </c>
      <c r="B140" s="4">
        <v>0</v>
      </c>
      <c r="C140" s="4">
        <v>0</v>
      </c>
      <c r="D140" s="4">
        <v>0</v>
      </c>
      <c r="E140" s="4">
        <v>0</v>
      </c>
      <c r="F140" s="4">
        <v>0</v>
      </c>
      <c r="G140" s="4">
        <v>0</v>
      </c>
      <c r="H140" s="4">
        <v>0</v>
      </c>
      <c r="I140" s="4">
        <v>0</v>
      </c>
      <c r="J140" s="4">
        <v>0</v>
      </c>
      <c r="K140" s="4">
        <v>0</v>
      </c>
      <c r="L140" s="4">
        <v>0</v>
      </c>
      <c r="M140" s="4">
        <v>0</v>
      </c>
      <c r="N140" s="4">
        <v>0</v>
      </c>
      <c r="O140" s="4">
        <v>0</v>
      </c>
      <c r="P140" s="4">
        <v>0</v>
      </c>
      <c r="Q140" s="4">
        <v>0</v>
      </c>
      <c r="R140" s="4">
        <v>0</v>
      </c>
      <c r="S140" s="4">
        <v>0</v>
      </c>
      <c r="T140" s="4">
        <v>0</v>
      </c>
      <c r="U140" s="4">
        <v>0</v>
      </c>
      <c r="V140" s="4">
        <v>0</v>
      </c>
      <c r="W140" s="4">
        <v>0</v>
      </c>
      <c r="X140" s="4">
        <v>0</v>
      </c>
      <c r="Y140" s="4">
        <v>0</v>
      </c>
      <c r="Z140" s="4">
        <v>0</v>
      </c>
      <c r="AA140" s="4">
        <v>0</v>
      </c>
      <c r="AB140" s="4">
        <v>0</v>
      </c>
      <c r="AC140" s="4">
        <v>0</v>
      </c>
      <c r="AD140" s="4">
        <v>0</v>
      </c>
    </row>
    <row r="141" spans="1:30" hidden="1" x14ac:dyDescent="0.2">
      <c r="A141" s="2" t="s">
        <v>185</v>
      </c>
      <c r="B141" s="4">
        <v>0</v>
      </c>
      <c r="C141" s="4">
        <v>0</v>
      </c>
      <c r="D141" s="4">
        <v>0</v>
      </c>
      <c r="E141" s="4">
        <v>0</v>
      </c>
      <c r="F141" s="4">
        <v>0</v>
      </c>
      <c r="G141" s="4">
        <v>0</v>
      </c>
      <c r="H141" s="4">
        <v>0</v>
      </c>
      <c r="I141" s="4">
        <v>0</v>
      </c>
      <c r="J141" s="4">
        <v>0</v>
      </c>
      <c r="K141" s="4">
        <v>0</v>
      </c>
      <c r="L141" s="4">
        <v>0</v>
      </c>
      <c r="M141" s="4">
        <v>0</v>
      </c>
      <c r="N141" s="4">
        <v>0</v>
      </c>
      <c r="O141" s="4">
        <v>0</v>
      </c>
      <c r="P141" s="4">
        <v>0</v>
      </c>
      <c r="Q141" s="4">
        <v>0</v>
      </c>
      <c r="R141" s="4">
        <v>0</v>
      </c>
      <c r="S141" s="4">
        <v>0</v>
      </c>
      <c r="T141" s="4">
        <v>0</v>
      </c>
      <c r="U141" s="4">
        <v>0</v>
      </c>
      <c r="V141" s="4">
        <v>0</v>
      </c>
      <c r="W141" s="4">
        <v>0</v>
      </c>
      <c r="X141" s="4">
        <v>0</v>
      </c>
      <c r="Y141" s="4">
        <v>0</v>
      </c>
      <c r="Z141" s="4">
        <v>0</v>
      </c>
      <c r="AA141" s="4">
        <v>0</v>
      </c>
      <c r="AB141" s="4">
        <v>0</v>
      </c>
      <c r="AC141" s="4">
        <v>0</v>
      </c>
      <c r="AD141" s="4">
        <v>0</v>
      </c>
    </row>
    <row r="142" spans="1:30" hidden="1" x14ac:dyDescent="0.2">
      <c r="A142" s="2" t="s">
        <v>186</v>
      </c>
      <c r="B142" s="4">
        <v>0</v>
      </c>
      <c r="C142" s="4">
        <v>0</v>
      </c>
      <c r="D142" s="4">
        <v>0</v>
      </c>
      <c r="E142" s="4">
        <v>0</v>
      </c>
      <c r="F142" s="4">
        <v>0</v>
      </c>
      <c r="G142" s="4">
        <v>0</v>
      </c>
      <c r="H142" s="4">
        <v>0</v>
      </c>
      <c r="I142" s="4">
        <v>0</v>
      </c>
      <c r="J142" s="4">
        <v>0</v>
      </c>
      <c r="K142" s="4">
        <v>0</v>
      </c>
      <c r="L142" s="4">
        <v>0</v>
      </c>
      <c r="M142" s="4">
        <v>0</v>
      </c>
      <c r="N142" s="4">
        <v>0</v>
      </c>
      <c r="O142" s="4">
        <v>0</v>
      </c>
      <c r="P142" s="4">
        <v>0</v>
      </c>
      <c r="Q142" s="4">
        <v>0</v>
      </c>
      <c r="R142" s="4">
        <v>0</v>
      </c>
      <c r="S142" s="4">
        <v>0</v>
      </c>
      <c r="T142" s="4">
        <v>0</v>
      </c>
      <c r="U142" s="4">
        <v>0</v>
      </c>
      <c r="V142" s="4">
        <v>0</v>
      </c>
      <c r="W142" s="4">
        <v>0</v>
      </c>
      <c r="X142" s="4">
        <v>0</v>
      </c>
      <c r="Y142" s="4">
        <v>0</v>
      </c>
      <c r="Z142" s="4">
        <v>0</v>
      </c>
      <c r="AA142" s="4">
        <v>0</v>
      </c>
      <c r="AB142" s="4">
        <v>0</v>
      </c>
      <c r="AC142" s="4">
        <v>0</v>
      </c>
      <c r="AD142" s="4">
        <v>0</v>
      </c>
    </row>
    <row r="143" spans="1:30" hidden="1" x14ac:dyDescent="0.2">
      <c r="A143" s="2" t="s">
        <v>187</v>
      </c>
      <c r="B143" s="4">
        <v>0</v>
      </c>
      <c r="C143" s="4">
        <v>0</v>
      </c>
      <c r="D143" s="4">
        <v>0</v>
      </c>
      <c r="E143" s="4">
        <v>0</v>
      </c>
      <c r="F143" s="4">
        <v>0</v>
      </c>
      <c r="G143" s="4">
        <v>0</v>
      </c>
      <c r="H143" s="4">
        <v>0</v>
      </c>
      <c r="I143" s="4">
        <v>0</v>
      </c>
      <c r="J143" s="4">
        <v>0</v>
      </c>
      <c r="K143" s="4">
        <v>0</v>
      </c>
      <c r="L143" s="4">
        <v>0</v>
      </c>
      <c r="M143" s="4">
        <v>0</v>
      </c>
      <c r="N143" s="4">
        <v>0</v>
      </c>
      <c r="O143" s="4">
        <v>0</v>
      </c>
      <c r="P143" s="4">
        <v>0</v>
      </c>
      <c r="Q143" s="4">
        <v>0</v>
      </c>
      <c r="R143" s="4">
        <v>0</v>
      </c>
      <c r="S143" s="4">
        <v>0</v>
      </c>
      <c r="T143" s="4">
        <v>0</v>
      </c>
      <c r="U143" s="4">
        <v>0</v>
      </c>
      <c r="V143" s="4">
        <v>0</v>
      </c>
      <c r="W143" s="4">
        <v>0</v>
      </c>
      <c r="X143" s="4">
        <v>0</v>
      </c>
      <c r="Y143" s="4">
        <v>0</v>
      </c>
      <c r="Z143" s="4">
        <v>0</v>
      </c>
      <c r="AA143" s="4">
        <v>0</v>
      </c>
      <c r="AB143" s="4">
        <v>0</v>
      </c>
      <c r="AC143" s="4">
        <v>0</v>
      </c>
      <c r="AD143" s="4">
        <v>0</v>
      </c>
    </row>
    <row r="144" spans="1:30" hidden="1" x14ac:dyDescent="0.2">
      <c r="A144" s="2" t="s">
        <v>188</v>
      </c>
      <c r="B144" s="4">
        <v>0</v>
      </c>
      <c r="C144" s="4">
        <v>0</v>
      </c>
      <c r="D144" s="4">
        <v>0</v>
      </c>
      <c r="E144" s="4">
        <v>0</v>
      </c>
      <c r="F144" s="4">
        <v>0</v>
      </c>
      <c r="G144" s="4">
        <v>0</v>
      </c>
      <c r="H144" s="4">
        <v>0</v>
      </c>
      <c r="I144" s="4">
        <v>0</v>
      </c>
      <c r="J144" s="4">
        <v>0</v>
      </c>
      <c r="K144" s="4">
        <v>0</v>
      </c>
      <c r="L144" s="4">
        <v>0</v>
      </c>
      <c r="M144" s="4">
        <v>0</v>
      </c>
      <c r="N144" s="4">
        <v>0</v>
      </c>
      <c r="O144" s="4">
        <v>0</v>
      </c>
      <c r="P144" s="4">
        <v>0</v>
      </c>
      <c r="Q144" s="4">
        <v>0</v>
      </c>
      <c r="R144" s="4">
        <v>0</v>
      </c>
      <c r="S144" s="4">
        <v>0</v>
      </c>
      <c r="T144" s="4">
        <v>0</v>
      </c>
      <c r="U144" s="4">
        <v>0</v>
      </c>
      <c r="V144" s="4">
        <v>0</v>
      </c>
      <c r="W144" s="4">
        <v>0</v>
      </c>
      <c r="X144" s="4">
        <v>0</v>
      </c>
      <c r="Y144" s="4">
        <v>0</v>
      </c>
      <c r="Z144" s="4">
        <v>0</v>
      </c>
      <c r="AA144" s="4">
        <v>0</v>
      </c>
      <c r="AB144" s="4">
        <v>0</v>
      </c>
      <c r="AC144" s="4">
        <v>0</v>
      </c>
      <c r="AD144" s="4">
        <v>0</v>
      </c>
    </row>
    <row r="145" spans="1:30" hidden="1" x14ac:dyDescent="0.2">
      <c r="A145" s="2" t="s">
        <v>189</v>
      </c>
      <c r="B145" s="4">
        <v>0</v>
      </c>
      <c r="C145" s="4">
        <v>0</v>
      </c>
      <c r="D145" s="4">
        <v>0</v>
      </c>
      <c r="E145" s="4">
        <v>0</v>
      </c>
      <c r="F145" s="4">
        <v>0</v>
      </c>
      <c r="G145" s="4">
        <v>0</v>
      </c>
      <c r="H145" s="4">
        <v>0</v>
      </c>
      <c r="I145" s="4">
        <v>0</v>
      </c>
      <c r="J145" s="4">
        <v>0</v>
      </c>
      <c r="K145" s="4">
        <v>0</v>
      </c>
      <c r="L145" s="4">
        <v>0</v>
      </c>
      <c r="M145" s="4">
        <v>0</v>
      </c>
      <c r="N145" s="4">
        <v>0</v>
      </c>
      <c r="O145" s="4">
        <v>0</v>
      </c>
      <c r="P145" s="4">
        <v>0</v>
      </c>
      <c r="Q145" s="4">
        <v>0</v>
      </c>
      <c r="R145" s="4">
        <v>0</v>
      </c>
      <c r="S145" s="4">
        <v>0</v>
      </c>
      <c r="T145" s="4">
        <v>0</v>
      </c>
      <c r="U145" s="4">
        <v>0</v>
      </c>
      <c r="V145" s="4">
        <v>0</v>
      </c>
      <c r="W145" s="4">
        <v>0</v>
      </c>
      <c r="X145" s="4">
        <v>0</v>
      </c>
      <c r="Y145" s="4">
        <v>0</v>
      </c>
      <c r="Z145" s="4">
        <v>0</v>
      </c>
      <c r="AA145" s="4">
        <v>0</v>
      </c>
      <c r="AB145" s="4">
        <v>0</v>
      </c>
      <c r="AC145" s="4">
        <v>0</v>
      </c>
      <c r="AD145" s="4">
        <v>0</v>
      </c>
    </row>
    <row r="146" spans="1:30" hidden="1" x14ac:dyDescent="0.2">
      <c r="A146" s="2" t="s">
        <v>190</v>
      </c>
      <c r="B146" s="4">
        <v>0</v>
      </c>
      <c r="C146" s="4">
        <v>0</v>
      </c>
      <c r="D146" s="4">
        <v>0</v>
      </c>
      <c r="E146" s="4">
        <v>0</v>
      </c>
      <c r="F146" s="4">
        <v>0</v>
      </c>
      <c r="G146" s="4">
        <v>0</v>
      </c>
      <c r="H146" s="4">
        <v>0</v>
      </c>
      <c r="I146" s="4">
        <v>0</v>
      </c>
      <c r="J146" s="4">
        <v>0</v>
      </c>
      <c r="K146" s="4">
        <v>0</v>
      </c>
      <c r="L146" s="4">
        <v>0</v>
      </c>
      <c r="M146" s="4">
        <v>0</v>
      </c>
      <c r="N146" s="4">
        <v>0</v>
      </c>
      <c r="O146" s="4">
        <v>0</v>
      </c>
      <c r="P146" s="4">
        <v>0</v>
      </c>
      <c r="Q146" s="4">
        <v>0</v>
      </c>
      <c r="R146" s="4">
        <v>0</v>
      </c>
      <c r="S146" s="4">
        <v>0</v>
      </c>
      <c r="T146" s="4">
        <v>0</v>
      </c>
      <c r="U146" s="4">
        <v>0</v>
      </c>
      <c r="V146" s="4">
        <v>0</v>
      </c>
      <c r="W146" s="4">
        <v>0</v>
      </c>
      <c r="X146" s="4">
        <v>0</v>
      </c>
      <c r="Y146" s="4">
        <v>0</v>
      </c>
      <c r="Z146" s="4">
        <v>0</v>
      </c>
      <c r="AA146" s="4">
        <v>0</v>
      </c>
      <c r="AB146" s="4">
        <v>0</v>
      </c>
      <c r="AC146" s="4">
        <v>0</v>
      </c>
      <c r="AD146" s="4">
        <v>0</v>
      </c>
    </row>
    <row r="147" spans="1:30" hidden="1" x14ac:dyDescent="0.2">
      <c r="A147" s="2" t="s">
        <v>191</v>
      </c>
      <c r="B147" s="4">
        <v>0</v>
      </c>
      <c r="C147" s="4">
        <v>0</v>
      </c>
      <c r="D147" s="4">
        <v>0</v>
      </c>
      <c r="E147" s="4">
        <v>0</v>
      </c>
      <c r="F147" s="4">
        <v>0</v>
      </c>
      <c r="G147" s="4">
        <v>0</v>
      </c>
      <c r="H147" s="4">
        <v>0</v>
      </c>
      <c r="I147" s="4">
        <v>0</v>
      </c>
      <c r="J147" s="4">
        <v>0</v>
      </c>
      <c r="K147" s="4">
        <v>0</v>
      </c>
      <c r="L147" s="4">
        <v>0</v>
      </c>
      <c r="M147" s="4">
        <v>0</v>
      </c>
      <c r="N147" s="4">
        <v>0</v>
      </c>
      <c r="O147" s="4">
        <v>0</v>
      </c>
      <c r="P147" s="4">
        <v>0</v>
      </c>
      <c r="Q147" s="4">
        <v>0</v>
      </c>
      <c r="R147" s="4">
        <v>0</v>
      </c>
      <c r="S147" s="4">
        <v>0</v>
      </c>
      <c r="T147" s="4">
        <v>0</v>
      </c>
      <c r="U147" s="4">
        <v>0</v>
      </c>
      <c r="V147" s="4">
        <v>0</v>
      </c>
      <c r="W147" s="4">
        <v>0</v>
      </c>
      <c r="X147" s="4">
        <v>0</v>
      </c>
      <c r="Y147" s="4">
        <v>0</v>
      </c>
      <c r="Z147" s="4">
        <v>0</v>
      </c>
      <c r="AA147" s="4">
        <v>0</v>
      </c>
      <c r="AB147" s="4">
        <v>0</v>
      </c>
      <c r="AC147" s="4">
        <v>0</v>
      </c>
      <c r="AD147" s="4">
        <v>0</v>
      </c>
    </row>
    <row r="148" spans="1:30" hidden="1" x14ac:dyDescent="0.2">
      <c r="A148" s="2" t="s">
        <v>192</v>
      </c>
      <c r="B148" s="4">
        <v>0</v>
      </c>
      <c r="C148" s="4">
        <v>0</v>
      </c>
      <c r="D148" s="4">
        <v>0</v>
      </c>
      <c r="E148" s="4">
        <v>0</v>
      </c>
      <c r="F148" s="4">
        <v>0</v>
      </c>
      <c r="G148" s="4">
        <v>0</v>
      </c>
      <c r="H148" s="4">
        <v>0</v>
      </c>
      <c r="I148" s="4">
        <v>0</v>
      </c>
      <c r="J148" s="4">
        <v>0</v>
      </c>
      <c r="K148" s="4">
        <v>0</v>
      </c>
      <c r="L148" s="4">
        <v>0</v>
      </c>
      <c r="M148" s="4">
        <v>0</v>
      </c>
      <c r="N148" s="4">
        <v>0</v>
      </c>
      <c r="O148" s="4">
        <v>0</v>
      </c>
      <c r="P148" s="4">
        <v>2.7080000000000002</v>
      </c>
      <c r="Q148" s="4">
        <v>0</v>
      </c>
      <c r="R148" s="4">
        <v>0</v>
      </c>
      <c r="S148" s="4">
        <v>0.55800000000000005</v>
      </c>
      <c r="T148" s="4">
        <v>0</v>
      </c>
      <c r="U148" s="4">
        <v>0</v>
      </c>
      <c r="V148" s="4">
        <v>0</v>
      </c>
      <c r="W148" s="4">
        <v>0</v>
      </c>
      <c r="X148" s="4">
        <v>0</v>
      </c>
      <c r="Y148" s="4">
        <v>0</v>
      </c>
      <c r="Z148" s="4">
        <v>0</v>
      </c>
      <c r="AA148" s="4">
        <v>0</v>
      </c>
      <c r="AB148" s="4">
        <v>0</v>
      </c>
      <c r="AC148" s="4">
        <v>0</v>
      </c>
      <c r="AD148" s="4">
        <v>0</v>
      </c>
    </row>
    <row r="149" spans="1:30" hidden="1" x14ac:dyDescent="0.2">
      <c r="A149" s="2" t="s">
        <v>193</v>
      </c>
      <c r="B149" s="4">
        <v>0</v>
      </c>
      <c r="C149" s="4">
        <v>0</v>
      </c>
      <c r="D149" s="4">
        <v>0</v>
      </c>
      <c r="E149" s="4">
        <v>0</v>
      </c>
      <c r="F149" s="4">
        <v>0</v>
      </c>
      <c r="G149" s="4">
        <v>0</v>
      </c>
      <c r="H149" s="4">
        <v>0</v>
      </c>
      <c r="I149" s="4">
        <v>0</v>
      </c>
      <c r="J149" s="4">
        <v>0</v>
      </c>
      <c r="K149" s="4">
        <v>0</v>
      </c>
      <c r="L149" s="4">
        <v>0</v>
      </c>
      <c r="M149" s="4">
        <v>0</v>
      </c>
      <c r="N149" s="4">
        <v>0</v>
      </c>
      <c r="O149" s="4">
        <v>0</v>
      </c>
      <c r="P149" s="4">
        <v>0</v>
      </c>
      <c r="Q149" s="4">
        <v>0</v>
      </c>
      <c r="R149" s="4">
        <v>0</v>
      </c>
      <c r="S149" s="4">
        <v>0</v>
      </c>
      <c r="T149" s="4">
        <v>0</v>
      </c>
      <c r="U149" s="4">
        <v>0</v>
      </c>
      <c r="V149" s="4">
        <v>0</v>
      </c>
      <c r="W149" s="4">
        <v>0</v>
      </c>
      <c r="X149" s="4">
        <v>0</v>
      </c>
      <c r="Y149" s="4">
        <v>0</v>
      </c>
      <c r="Z149" s="4">
        <v>0</v>
      </c>
      <c r="AA149" s="4">
        <v>0</v>
      </c>
      <c r="AB149" s="4">
        <v>0</v>
      </c>
      <c r="AC149" s="4">
        <v>0</v>
      </c>
      <c r="AD149" s="4">
        <v>0</v>
      </c>
    </row>
    <row r="150" spans="1:30" hidden="1" x14ac:dyDescent="0.2">
      <c r="A150" s="2" t="s">
        <v>194</v>
      </c>
      <c r="B150" s="4">
        <v>0</v>
      </c>
      <c r="C150" s="4">
        <v>0</v>
      </c>
      <c r="D150" s="4">
        <v>0</v>
      </c>
      <c r="E150" s="4">
        <v>0</v>
      </c>
      <c r="F150" s="4">
        <v>0</v>
      </c>
      <c r="G150" s="4">
        <v>0</v>
      </c>
      <c r="H150" s="4">
        <v>0</v>
      </c>
      <c r="I150" s="4">
        <v>0</v>
      </c>
      <c r="J150" s="4">
        <v>0</v>
      </c>
      <c r="K150" s="4">
        <v>0</v>
      </c>
      <c r="L150" s="4">
        <v>0</v>
      </c>
      <c r="M150" s="4">
        <v>0</v>
      </c>
      <c r="N150" s="4">
        <v>0</v>
      </c>
      <c r="O150" s="4">
        <v>0</v>
      </c>
      <c r="P150" s="4">
        <v>0</v>
      </c>
      <c r="Q150" s="4">
        <v>0</v>
      </c>
      <c r="R150" s="4">
        <v>0</v>
      </c>
      <c r="S150" s="4">
        <v>0</v>
      </c>
      <c r="T150" s="4">
        <v>0</v>
      </c>
      <c r="U150" s="4">
        <v>0</v>
      </c>
      <c r="V150" s="4">
        <v>0</v>
      </c>
      <c r="W150" s="4">
        <v>0</v>
      </c>
      <c r="X150" s="4">
        <v>0</v>
      </c>
      <c r="Y150" s="4">
        <v>0</v>
      </c>
      <c r="Z150" s="4">
        <v>0</v>
      </c>
      <c r="AA150" s="4">
        <v>0</v>
      </c>
      <c r="AB150" s="4">
        <v>0</v>
      </c>
      <c r="AC150" s="4">
        <v>0</v>
      </c>
      <c r="AD150" s="4">
        <v>0</v>
      </c>
    </row>
    <row r="151" spans="1:30" hidden="1" x14ac:dyDescent="0.2">
      <c r="A151" s="2" t="s">
        <v>195</v>
      </c>
      <c r="B151" s="4">
        <v>0</v>
      </c>
      <c r="C151" s="4">
        <v>0</v>
      </c>
      <c r="D151" s="4">
        <v>0</v>
      </c>
      <c r="E151" s="4">
        <v>0</v>
      </c>
      <c r="F151" s="4">
        <v>0</v>
      </c>
      <c r="G151" s="4">
        <v>0</v>
      </c>
      <c r="H151" s="4">
        <v>0</v>
      </c>
      <c r="I151" s="4">
        <v>0</v>
      </c>
      <c r="J151" s="4">
        <v>0</v>
      </c>
      <c r="K151" s="4">
        <v>0</v>
      </c>
      <c r="L151" s="4">
        <v>0</v>
      </c>
      <c r="M151" s="4">
        <v>0</v>
      </c>
      <c r="N151" s="4">
        <v>0</v>
      </c>
      <c r="O151" s="4">
        <v>0</v>
      </c>
      <c r="P151" s="4">
        <v>0</v>
      </c>
      <c r="Q151" s="4">
        <v>0</v>
      </c>
      <c r="R151" s="4">
        <v>0</v>
      </c>
      <c r="S151" s="4">
        <v>0</v>
      </c>
      <c r="T151" s="4">
        <v>0</v>
      </c>
      <c r="U151" s="4">
        <v>0</v>
      </c>
      <c r="V151" s="4">
        <v>0</v>
      </c>
      <c r="W151" s="4">
        <v>0</v>
      </c>
      <c r="X151" s="4">
        <v>0</v>
      </c>
      <c r="Y151" s="4">
        <v>0</v>
      </c>
      <c r="Z151" s="4">
        <v>0</v>
      </c>
      <c r="AA151" s="4">
        <v>0</v>
      </c>
      <c r="AB151" s="4">
        <v>0</v>
      </c>
      <c r="AC151" s="4">
        <v>0</v>
      </c>
      <c r="AD151" s="4">
        <v>0</v>
      </c>
    </row>
    <row r="152" spans="1:30" hidden="1" x14ac:dyDescent="0.2">
      <c r="A152" s="2" t="s">
        <v>196</v>
      </c>
      <c r="B152" s="4">
        <v>0</v>
      </c>
      <c r="C152" s="4">
        <v>0</v>
      </c>
      <c r="D152" s="4">
        <v>0</v>
      </c>
      <c r="E152" s="4">
        <v>0</v>
      </c>
      <c r="F152" s="4">
        <v>0</v>
      </c>
      <c r="G152" s="4">
        <v>0</v>
      </c>
      <c r="H152" s="4">
        <v>0</v>
      </c>
      <c r="I152" s="4">
        <v>0</v>
      </c>
      <c r="J152" s="4">
        <v>0</v>
      </c>
      <c r="K152" s="4">
        <v>0</v>
      </c>
      <c r="L152" s="4">
        <v>0</v>
      </c>
      <c r="M152" s="4">
        <v>0</v>
      </c>
      <c r="N152" s="4">
        <v>0</v>
      </c>
      <c r="O152" s="4">
        <v>0</v>
      </c>
      <c r="P152" s="4">
        <v>0</v>
      </c>
      <c r="Q152" s="4">
        <v>0</v>
      </c>
      <c r="R152" s="4">
        <v>0</v>
      </c>
      <c r="S152" s="4">
        <v>0</v>
      </c>
      <c r="T152" s="4">
        <v>0</v>
      </c>
      <c r="U152" s="4">
        <v>0</v>
      </c>
      <c r="V152" s="4">
        <v>0</v>
      </c>
      <c r="W152" s="4">
        <v>0</v>
      </c>
      <c r="X152" s="4">
        <v>0</v>
      </c>
      <c r="Y152" s="4">
        <v>0</v>
      </c>
      <c r="Z152" s="4">
        <v>0</v>
      </c>
      <c r="AA152" s="4">
        <v>0</v>
      </c>
      <c r="AB152" s="4">
        <v>0</v>
      </c>
      <c r="AC152" s="4">
        <v>0</v>
      </c>
      <c r="AD152" s="4">
        <v>0</v>
      </c>
    </row>
    <row r="153" spans="1:30" hidden="1" x14ac:dyDescent="0.2">
      <c r="A153" s="2" t="s">
        <v>197</v>
      </c>
      <c r="B153" s="4">
        <v>0</v>
      </c>
      <c r="C153" s="4">
        <v>0</v>
      </c>
      <c r="D153" s="4">
        <v>0</v>
      </c>
      <c r="E153" s="4">
        <v>0</v>
      </c>
      <c r="F153" s="4">
        <v>0</v>
      </c>
      <c r="G153" s="4">
        <v>0</v>
      </c>
      <c r="H153" s="4">
        <v>0</v>
      </c>
      <c r="I153" s="4">
        <v>0</v>
      </c>
      <c r="J153" s="4">
        <v>0</v>
      </c>
      <c r="K153" s="4">
        <v>0</v>
      </c>
      <c r="L153" s="4">
        <v>0</v>
      </c>
      <c r="M153" s="4">
        <v>0</v>
      </c>
      <c r="N153" s="4">
        <v>0</v>
      </c>
      <c r="O153" s="4">
        <v>0</v>
      </c>
      <c r="P153" s="4">
        <v>0</v>
      </c>
      <c r="Q153" s="4">
        <v>0</v>
      </c>
      <c r="R153" s="4">
        <v>0</v>
      </c>
      <c r="S153" s="4">
        <v>0</v>
      </c>
      <c r="T153" s="4">
        <v>0</v>
      </c>
      <c r="U153" s="4">
        <v>0</v>
      </c>
      <c r="V153" s="4">
        <v>0</v>
      </c>
      <c r="W153" s="4">
        <v>0</v>
      </c>
      <c r="X153" s="4">
        <v>0</v>
      </c>
      <c r="Y153" s="4">
        <v>0</v>
      </c>
      <c r="Z153" s="4">
        <v>0</v>
      </c>
      <c r="AA153" s="4">
        <v>0</v>
      </c>
      <c r="AB153" s="4">
        <v>0</v>
      </c>
      <c r="AC153" s="4">
        <v>0</v>
      </c>
      <c r="AD153" s="4">
        <v>0</v>
      </c>
    </row>
    <row r="154" spans="1:30" hidden="1" x14ac:dyDescent="0.2">
      <c r="A154" s="2" t="s">
        <v>198</v>
      </c>
      <c r="B154" s="4">
        <v>0</v>
      </c>
      <c r="C154" s="4">
        <v>0</v>
      </c>
      <c r="D154" s="4">
        <v>0</v>
      </c>
      <c r="E154" s="4">
        <v>0</v>
      </c>
      <c r="F154" s="4">
        <v>0</v>
      </c>
      <c r="G154" s="4">
        <v>0</v>
      </c>
      <c r="H154" s="4">
        <v>0</v>
      </c>
      <c r="I154" s="4">
        <v>0</v>
      </c>
      <c r="J154" s="4">
        <v>0</v>
      </c>
      <c r="K154" s="4">
        <v>0</v>
      </c>
      <c r="L154" s="4">
        <v>0</v>
      </c>
      <c r="M154" s="4">
        <v>0</v>
      </c>
      <c r="N154" s="4">
        <v>0</v>
      </c>
      <c r="O154" s="4">
        <v>0</v>
      </c>
      <c r="P154" s="4">
        <v>0</v>
      </c>
      <c r="Q154" s="4">
        <v>0</v>
      </c>
      <c r="R154" s="4">
        <v>0</v>
      </c>
      <c r="S154" s="4">
        <v>0</v>
      </c>
      <c r="T154" s="4">
        <v>0</v>
      </c>
      <c r="U154" s="4">
        <v>0</v>
      </c>
      <c r="V154" s="4">
        <v>0</v>
      </c>
      <c r="W154" s="4">
        <v>0</v>
      </c>
      <c r="X154" s="4">
        <v>0</v>
      </c>
      <c r="Y154" s="4">
        <v>0</v>
      </c>
      <c r="Z154" s="4">
        <v>0</v>
      </c>
      <c r="AA154" s="4">
        <v>0</v>
      </c>
      <c r="AB154" s="4">
        <v>0</v>
      </c>
      <c r="AC154" s="4">
        <v>0</v>
      </c>
      <c r="AD154" s="4">
        <v>0</v>
      </c>
    </row>
    <row r="155" spans="1:30" hidden="1" x14ac:dyDescent="0.2">
      <c r="A155" s="2" t="s">
        <v>199</v>
      </c>
      <c r="B155" s="4">
        <v>0</v>
      </c>
      <c r="C155" s="4">
        <v>0</v>
      </c>
      <c r="D155" s="4">
        <v>0</v>
      </c>
      <c r="E155" s="4">
        <v>0</v>
      </c>
      <c r="F155" s="4">
        <v>0</v>
      </c>
      <c r="G155" s="4">
        <v>0</v>
      </c>
      <c r="H155" s="4">
        <v>0</v>
      </c>
      <c r="I155" s="4">
        <v>0</v>
      </c>
      <c r="J155" s="4">
        <v>0</v>
      </c>
      <c r="K155" s="4">
        <v>0</v>
      </c>
      <c r="L155" s="4">
        <v>0</v>
      </c>
      <c r="M155" s="4">
        <v>0</v>
      </c>
      <c r="N155" s="4">
        <v>0</v>
      </c>
      <c r="O155" s="4">
        <v>0</v>
      </c>
      <c r="P155" s="4">
        <v>0</v>
      </c>
      <c r="Q155" s="4">
        <v>0</v>
      </c>
      <c r="R155" s="4">
        <v>0</v>
      </c>
      <c r="S155" s="4">
        <v>0</v>
      </c>
      <c r="T155" s="4">
        <v>0</v>
      </c>
      <c r="U155" s="4">
        <v>0</v>
      </c>
      <c r="V155" s="4">
        <v>0</v>
      </c>
      <c r="W155" s="4">
        <v>0</v>
      </c>
      <c r="X155" s="4">
        <v>0</v>
      </c>
      <c r="Y155" s="4">
        <v>0</v>
      </c>
      <c r="Z155" s="4">
        <v>0</v>
      </c>
      <c r="AA155" s="4">
        <v>0</v>
      </c>
      <c r="AB155" s="4">
        <v>0</v>
      </c>
      <c r="AC155" s="4">
        <v>0</v>
      </c>
      <c r="AD155" s="4">
        <v>0</v>
      </c>
    </row>
    <row r="156" spans="1:30" hidden="1" x14ac:dyDescent="0.2">
      <c r="A156" s="2" t="s">
        <v>200</v>
      </c>
      <c r="B156" s="4">
        <v>0</v>
      </c>
      <c r="C156" s="4">
        <v>0</v>
      </c>
      <c r="D156" s="4">
        <v>0</v>
      </c>
      <c r="E156" s="4">
        <v>0</v>
      </c>
      <c r="F156" s="4">
        <v>0</v>
      </c>
      <c r="G156" s="4">
        <v>0</v>
      </c>
      <c r="H156" s="4">
        <v>0</v>
      </c>
      <c r="I156" s="4">
        <v>0</v>
      </c>
      <c r="J156" s="4">
        <v>0</v>
      </c>
      <c r="K156" s="4">
        <v>0</v>
      </c>
      <c r="L156" s="4">
        <v>0</v>
      </c>
      <c r="M156" s="4">
        <v>0</v>
      </c>
      <c r="N156" s="4">
        <v>0</v>
      </c>
      <c r="O156" s="4">
        <v>0</v>
      </c>
      <c r="P156" s="4">
        <v>0</v>
      </c>
      <c r="Q156" s="4">
        <v>0</v>
      </c>
      <c r="R156" s="4">
        <v>0</v>
      </c>
      <c r="S156" s="4">
        <v>0</v>
      </c>
      <c r="T156" s="4">
        <v>0</v>
      </c>
      <c r="U156" s="4">
        <v>0</v>
      </c>
      <c r="V156" s="4">
        <v>0</v>
      </c>
      <c r="W156" s="4">
        <v>0</v>
      </c>
      <c r="X156" s="4">
        <v>0</v>
      </c>
      <c r="Y156" s="4">
        <v>0</v>
      </c>
      <c r="Z156" s="4">
        <v>0</v>
      </c>
      <c r="AA156" s="4">
        <v>0</v>
      </c>
      <c r="AB156" s="4">
        <v>0</v>
      </c>
      <c r="AC156" s="4">
        <v>0</v>
      </c>
      <c r="AD156" s="4">
        <v>0</v>
      </c>
    </row>
    <row r="157" spans="1:30" hidden="1" x14ac:dyDescent="0.2">
      <c r="A157" s="2" t="s">
        <v>201</v>
      </c>
      <c r="B157" s="4">
        <v>0</v>
      </c>
      <c r="C157" s="4">
        <v>0</v>
      </c>
      <c r="D157" s="4">
        <v>0</v>
      </c>
      <c r="E157" s="4">
        <v>0</v>
      </c>
      <c r="F157" s="4">
        <v>0</v>
      </c>
      <c r="G157" s="4">
        <v>0</v>
      </c>
      <c r="H157" s="4">
        <v>0</v>
      </c>
      <c r="I157" s="4">
        <v>0</v>
      </c>
      <c r="J157" s="4">
        <v>0</v>
      </c>
      <c r="K157" s="4">
        <v>0</v>
      </c>
      <c r="L157" s="4">
        <v>0</v>
      </c>
      <c r="M157" s="4">
        <v>0</v>
      </c>
      <c r="N157" s="4">
        <v>0</v>
      </c>
      <c r="O157" s="4">
        <v>0</v>
      </c>
      <c r="P157" s="4">
        <v>0</v>
      </c>
      <c r="Q157" s="4">
        <v>0</v>
      </c>
      <c r="R157" s="4">
        <v>0</v>
      </c>
      <c r="S157" s="4">
        <v>0</v>
      </c>
      <c r="T157" s="4">
        <v>0</v>
      </c>
      <c r="U157" s="4">
        <v>0</v>
      </c>
      <c r="V157" s="4">
        <v>0</v>
      </c>
      <c r="W157" s="4">
        <v>0</v>
      </c>
      <c r="X157" s="4">
        <v>0</v>
      </c>
      <c r="Y157" s="4">
        <v>0</v>
      </c>
      <c r="Z157" s="4">
        <v>0</v>
      </c>
      <c r="AA157" s="4">
        <v>0</v>
      </c>
      <c r="AB157" s="4">
        <v>0</v>
      </c>
      <c r="AC157" s="4">
        <v>0</v>
      </c>
      <c r="AD157" s="4">
        <v>0</v>
      </c>
    </row>
    <row r="158" spans="1:30" hidden="1" x14ac:dyDescent="0.2">
      <c r="A158" s="2" t="s">
        <v>202</v>
      </c>
      <c r="B158" s="4">
        <v>0</v>
      </c>
      <c r="C158" s="4">
        <v>0</v>
      </c>
      <c r="D158" s="4">
        <v>0</v>
      </c>
      <c r="E158" s="4">
        <v>0</v>
      </c>
      <c r="F158" s="4">
        <v>0</v>
      </c>
      <c r="G158" s="4">
        <v>0</v>
      </c>
      <c r="H158" s="4">
        <v>0</v>
      </c>
      <c r="I158" s="4">
        <v>0</v>
      </c>
      <c r="J158" s="4">
        <v>0</v>
      </c>
      <c r="K158" s="4">
        <v>0</v>
      </c>
      <c r="L158" s="4">
        <v>0</v>
      </c>
      <c r="M158" s="4">
        <v>0</v>
      </c>
      <c r="N158" s="4">
        <v>0</v>
      </c>
      <c r="O158" s="4">
        <v>0</v>
      </c>
      <c r="P158" s="4">
        <v>0</v>
      </c>
      <c r="Q158" s="4">
        <v>0</v>
      </c>
      <c r="R158" s="4">
        <v>0</v>
      </c>
      <c r="S158" s="4">
        <v>0</v>
      </c>
      <c r="T158" s="4">
        <v>0</v>
      </c>
      <c r="U158" s="4">
        <v>0</v>
      </c>
      <c r="V158" s="4">
        <v>0</v>
      </c>
      <c r="W158" s="4">
        <v>0</v>
      </c>
      <c r="X158" s="4">
        <v>0</v>
      </c>
      <c r="Y158" s="4">
        <v>0</v>
      </c>
      <c r="Z158" s="4">
        <v>0</v>
      </c>
      <c r="AA158" s="4">
        <v>0</v>
      </c>
      <c r="AB158" s="4">
        <v>0</v>
      </c>
      <c r="AC158" s="4">
        <v>0</v>
      </c>
      <c r="AD158" s="4">
        <v>0</v>
      </c>
    </row>
    <row r="159" spans="1:30" hidden="1" x14ac:dyDescent="0.2">
      <c r="A159" s="2" t="s">
        <v>203</v>
      </c>
      <c r="B159" s="4">
        <v>0</v>
      </c>
      <c r="C159" s="4">
        <v>0</v>
      </c>
      <c r="D159" s="4">
        <v>0</v>
      </c>
      <c r="E159" s="4">
        <v>0</v>
      </c>
      <c r="F159" s="4">
        <v>0</v>
      </c>
      <c r="G159" s="4">
        <v>0</v>
      </c>
      <c r="H159" s="4">
        <v>0</v>
      </c>
      <c r="I159" s="4">
        <v>0</v>
      </c>
      <c r="J159" s="4">
        <v>0</v>
      </c>
      <c r="K159" s="4">
        <v>0</v>
      </c>
      <c r="L159" s="4">
        <v>0</v>
      </c>
      <c r="M159" s="4">
        <v>0</v>
      </c>
      <c r="N159" s="4">
        <v>0</v>
      </c>
      <c r="O159" s="4">
        <v>0</v>
      </c>
      <c r="P159" s="4">
        <v>0</v>
      </c>
      <c r="Q159" s="4">
        <v>0</v>
      </c>
      <c r="R159" s="4">
        <v>0</v>
      </c>
      <c r="S159" s="4">
        <v>0</v>
      </c>
      <c r="T159" s="4">
        <v>0</v>
      </c>
      <c r="U159" s="4">
        <v>0</v>
      </c>
      <c r="V159" s="4">
        <v>0</v>
      </c>
      <c r="W159" s="4">
        <v>0</v>
      </c>
      <c r="X159" s="4">
        <v>0</v>
      </c>
      <c r="Y159" s="4">
        <v>0</v>
      </c>
      <c r="Z159" s="4">
        <v>0</v>
      </c>
      <c r="AA159" s="4">
        <v>0</v>
      </c>
      <c r="AB159" s="4">
        <v>0</v>
      </c>
      <c r="AC159" s="4">
        <v>0</v>
      </c>
      <c r="AD159" s="4">
        <v>0</v>
      </c>
    </row>
    <row r="160" spans="1:30" hidden="1" x14ac:dyDescent="0.2">
      <c r="A160" s="2" t="s">
        <v>204</v>
      </c>
      <c r="B160" s="4">
        <v>0</v>
      </c>
      <c r="C160" s="4">
        <v>0</v>
      </c>
      <c r="D160" s="4">
        <v>0</v>
      </c>
      <c r="E160" s="4">
        <v>0</v>
      </c>
      <c r="F160" s="4">
        <v>0</v>
      </c>
      <c r="G160" s="4">
        <v>0</v>
      </c>
      <c r="H160" s="4">
        <v>0</v>
      </c>
      <c r="I160" s="4">
        <v>0</v>
      </c>
      <c r="J160" s="4">
        <v>0</v>
      </c>
      <c r="K160" s="4">
        <v>0</v>
      </c>
      <c r="L160" s="4">
        <v>0</v>
      </c>
      <c r="M160" s="4">
        <v>0</v>
      </c>
      <c r="N160" s="4">
        <v>0</v>
      </c>
      <c r="O160" s="4">
        <v>0</v>
      </c>
      <c r="P160" s="4">
        <v>0</v>
      </c>
      <c r="Q160" s="4">
        <v>0</v>
      </c>
      <c r="R160" s="4">
        <v>0</v>
      </c>
      <c r="S160" s="4">
        <v>0</v>
      </c>
      <c r="T160" s="4">
        <v>0</v>
      </c>
      <c r="U160" s="4">
        <v>0</v>
      </c>
      <c r="V160" s="4">
        <v>0</v>
      </c>
      <c r="W160" s="4">
        <v>0</v>
      </c>
      <c r="X160" s="4">
        <v>0</v>
      </c>
      <c r="Y160" s="4">
        <v>0</v>
      </c>
      <c r="Z160" s="4">
        <v>0</v>
      </c>
      <c r="AA160" s="4">
        <v>0</v>
      </c>
      <c r="AB160" s="4">
        <v>0</v>
      </c>
      <c r="AC160" s="4">
        <v>0</v>
      </c>
      <c r="AD160" s="4">
        <v>0</v>
      </c>
    </row>
    <row r="161" spans="1:30" hidden="1" x14ac:dyDescent="0.2">
      <c r="A161" s="2" t="s">
        <v>205</v>
      </c>
      <c r="B161" s="4">
        <v>0</v>
      </c>
      <c r="C161" s="4">
        <v>0</v>
      </c>
      <c r="D161" s="4">
        <v>0</v>
      </c>
      <c r="E161" s="4">
        <v>0</v>
      </c>
      <c r="F161" s="4">
        <v>0</v>
      </c>
      <c r="G161" s="4">
        <v>0</v>
      </c>
      <c r="H161" s="4">
        <v>0</v>
      </c>
      <c r="I161" s="4">
        <v>0</v>
      </c>
      <c r="J161" s="4">
        <v>0</v>
      </c>
      <c r="K161" s="4">
        <v>0</v>
      </c>
      <c r="L161" s="4">
        <v>0</v>
      </c>
      <c r="M161" s="4">
        <v>0</v>
      </c>
      <c r="N161" s="4">
        <v>0</v>
      </c>
      <c r="O161" s="4">
        <v>0</v>
      </c>
      <c r="P161" s="4">
        <v>0</v>
      </c>
      <c r="Q161" s="4">
        <v>0</v>
      </c>
      <c r="R161" s="4">
        <v>0</v>
      </c>
      <c r="S161" s="4">
        <v>0</v>
      </c>
      <c r="T161" s="4">
        <v>0</v>
      </c>
      <c r="U161" s="4">
        <v>0</v>
      </c>
      <c r="V161" s="4">
        <v>0</v>
      </c>
      <c r="W161" s="4">
        <v>0</v>
      </c>
      <c r="X161" s="4">
        <v>0</v>
      </c>
      <c r="Y161" s="4">
        <v>0</v>
      </c>
      <c r="Z161" s="4">
        <v>0</v>
      </c>
      <c r="AA161" s="4">
        <v>0</v>
      </c>
      <c r="AB161" s="4">
        <v>0</v>
      </c>
      <c r="AC161" s="4">
        <v>0</v>
      </c>
      <c r="AD161" s="4">
        <v>0</v>
      </c>
    </row>
    <row r="162" spans="1:30" hidden="1" x14ac:dyDescent="0.2">
      <c r="A162" s="2" t="s">
        <v>206</v>
      </c>
      <c r="B162" s="4">
        <v>0</v>
      </c>
      <c r="C162" s="4">
        <v>0</v>
      </c>
      <c r="D162" s="4">
        <v>0</v>
      </c>
      <c r="E162" s="4">
        <v>0</v>
      </c>
      <c r="F162" s="4">
        <v>0</v>
      </c>
      <c r="G162" s="4">
        <v>0</v>
      </c>
      <c r="H162" s="4">
        <v>0</v>
      </c>
      <c r="I162" s="4">
        <v>0</v>
      </c>
      <c r="J162" s="4">
        <v>0</v>
      </c>
      <c r="K162" s="4">
        <v>0</v>
      </c>
      <c r="L162" s="4">
        <v>0</v>
      </c>
      <c r="M162" s="4">
        <v>0</v>
      </c>
      <c r="N162" s="4">
        <v>0</v>
      </c>
      <c r="O162" s="4">
        <v>0</v>
      </c>
      <c r="P162" s="4">
        <v>0</v>
      </c>
      <c r="Q162" s="4">
        <v>0</v>
      </c>
      <c r="R162" s="4">
        <v>0</v>
      </c>
      <c r="S162" s="4">
        <v>0</v>
      </c>
      <c r="T162" s="4">
        <v>0</v>
      </c>
      <c r="U162" s="4">
        <v>0</v>
      </c>
      <c r="V162" s="4">
        <v>0</v>
      </c>
      <c r="W162" s="4">
        <v>0</v>
      </c>
      <c r="X162" s="4">
        <v>0</v>
      </c>
      <c r="Y162" s="4">
        <v>0</v>
      </c>
      <c r="Z162" s="4">
        <v>0</v>
      </c>
      <c r="AA162" s="4">
        <v>0</v>
      </c>
      <c r="AB162" s="4">
        <v>0</v>
      </c>
      <c r="AC162" s="4">
        <v>0</v>
      </c>
      <c r="AD162" s="4">
        <v>0</v>
      </c>
    </row>
    <row r="163" spans="1:30" hidden="1" x14ac:dyDescent="0.2">
      <c r="A163" s="2" t="s">
        <v>207</v>
      </c>
      <c r="B163" s="4">
        <v>0</v>
      </c>
      <c r="C163" s="4">
        <v>0</v>
      </c>
      <c r="D163" s="4">
        <v>0</v>
      </c>
      <c r="E163" s="4">
        <v>0</v>
      </c>
      <c r="F163" s="4">
        <v>0</v>
      </c>
      <c r="G163" s="4">
        <v>0</v>
      </c>
      <c r="H163" s="4">
        <v>0</v>
      </c>
      <c r="I163" s="4">
        <v>0</v>
      </c>
      <c r="J163" s="4">
        <v>0</v>
      </c>
      <c r="K163" s="4">
        <v>0</v>
      </c>
      <c r="L163" s="4">
        <v>0</v>
      </c>
      <c r="M163" s="4">
        <v>0</v>
      </c>
      <c r="N163" s="4">
        <v>0</v>
      </c>
      <c r="O163" s="4">
        <v>0</v>
      </c>
      <c r="P163" s="4">
        <v>0</v>
      </c>
      <c r="Q163" s="4">
        <v>0</v>
      </c>
      <c r="R163" s="4">
        <v>0</v>
      </c>
      <c r="S163" s="4">
        <v>0</v>
      </c>
      <c r="T163" s="4">
        <v>0</v>
      </c>
      <c r="U163" s="4">
        <v>0</v>
      </c>
      <c r="V163" s="4">
        <v>0</v>
      </c>
      <c r="W163" s="4">
        <v>0</v>
      </c>
      <c r="X163" s="4">
        <v>0</v>
      </c>
      <c r="Y163" s="4">
        <v>0</v>
      </c>
      <c r="Z163" s="4">
        <v>0</v>
      </c>
      <c r="AA163" s="4">
        <v>0</v>
      </c>
      <c r="AB163" s="4">
        <v>0</v>
      </c>
      <c r="AC163" s="4">
        <v>0</v>
      </c>
      <c r="AD163" s="4">
        <v>0</v>
      </c>
    </row>
    <row r="164" spans="1:30" hidden="1" x14ac:dyDescent="0.2">
      <c r="A164" s="2" t="s">
        <v>208</v>
      </c>
      <c r="B164" s="4">
        <v>0</v>
      </c>
      <c r="C164" s="4">
        <v>0</v>
      </c>
      <c r="D164" s="4">
        <v>0</v>
      </c>
      <c r="E164" s="4">
        <v>0</v>
      </c>
      <c r="F164" s="4">
        <v>0</v>
      </c>
      <c r="G164" s="4">
        <v>0</v>
      </c>
      <c r="H164" s="4">
        <v>0</v>
      </c>
      <c r="I164" s="4">
        <v>0</v>
      </c>
      <c r="J164" s="4">
        <v>0</v>
      </c>
      <c r="K164" s="4">
        <v>0</v>
      </c>
      <c r="L164" s="4">
        <v>0</v>
      </c>
      <c r="M164" s="4">
        <v>0</v>
      </c>
      <c r="N164" s="4">
        <v>0</v>
      </c>
      <c r="O164" s="4">
        <v>0</v>
      </c>
      <c r="P164" s="4">
        <v>0</v>
      </c>
      <c r="Q164" s="4">
        <v>0</v>
      </c>
      <c r="R164" s="4">
        <v>0</v>
      </c>
      <c r="S164" s="4">
        <v>0</v>
      </c>
      <c r="T164" s="4">
        <v>0</v>
      </c>
      <c r="U164" s="4">
        <v>0</v>
      </c>
      <c r="V164" s="4">
        <v>0</v>
      </c>
      <c r="W164" s="4">
        <v>0</v>
      </c>
      <c r="X164" s="4">
        <v>0</v>
      </c>
      <c r="Y164" s="4">
        <v>0</v>
      </c>
      <c r="Z164" s="4">
        <v>0</v>
      </c>
      <c r="AA164" s="4">
        <v>0</v>
      </c>
      <c r="AB164" s="4">
        <v>0</v>
      </c>
      <c r="AC164" s="4">
        <v>0</v>
      </c>
      <c r="AD164" s="4">
        <v>0</v>
      </c>
    </row>
    <row r="165" spans="1:30" hidden="1" x14ac:dyDescent="0.2">
      <c r="A165" s="2" t="s">
        <v>209</v>
      </c>
      <c r="B165" s="4">
        <v>0</v>
      </c>
      <c r="C165" s="4">
        <v>0</v>
      </c>
      <c r="D165" s="4">
        <v>0</v>
      </c>
      <c r="E165" s="4">
        <v>0</v>
      </c>
      <c r="F165" s="4">
        <v>0</v>
      </c>
      <c r="G165" s="4">
        <v>0</v>
      </c>
      <c r="H165" s="4">
        <v>0</v>
      </c>
      <c r="I165" s="4">
        <v>0</v>
      </c>
      <c r="J165" s="4">
        <v>0</v>
      </c>
      <c r="K165" s="4">
        <v>0</v>
      </c>
      <c r="L165" s="4">
        <v>0</v>
      </c>
      <c r="M165" s="4">
        <v>0</v>
      </c>
      <c r="N165" s="4">
        <v>0</v>
      </c>
      <c r="O165" s="4">
        <v>0</v>
      </c>
      <c r="P165" s="4">
        <v>0</v>
      </c>
      <c r="Q165" s="4">
        <v>0</v>
      </c>
      <c r="R165" s="4">
        <v>0</v>
      </c>
      <c r="S165" s="4">
        <v>0</v>
      </c>
      <c r="T165" s="4">
        <v>0</v>
      </c>
      <c r="U165" s="4">
        <v>0</v>
      </c>
      <c r="V165" s="4">
        <v>0</v>
      </c>
      <c r="W165" s="4">
        <v>0</v>
      </c>
      <c r="X165" s="4">
        <v>0</v>
      </c>
      <c r="Y165" s="4">
        <v>0</v>
      </c>
      <c r="Z165" s="4">
        <v>0</v>
      </c>
      <c r="AA165" s="4">
        <v>0</v>
      </c>
      <c r="AB165" s="4">
        <v>0</v>
      </c>
      <c r="AC165" s="4">
        <v>0</v>
      </c>
      <c r="AD165" s="4">
        <v>0</v>
      </c>
    </row>
    <row r="166" spans="1:30" hidden="1" x14ac:dyDescent="0.2">
      <c r="A166" s="2" t="s">
        <v>210</v>
      </c>
      <c r="B166" s="4">
        <v>0</v>
      </c>
      <c r="C166" s="4">
        <v>0</v>
      </c>
      <c r="D166" s="4">
        <v>0</v>
      </c>
      <c r="E166" s="4">
        <v>0</v>
      </c>
      <c r="F166" s="4">
        <v>0</v>
      </c>
      <c r="G166" s="4">
        <v>0</v>
      </c>
      <c r="H166" s="4">
        <v>0</v>
      </c>
      <c r="I166" s="4">
        <v>0</v>
      </c>
      <c r="J166" s="4">
        <v>0</v>
      </c>
      <c r="K166" s="4">
        <v>0</v>
      </c>
      <c r="L166" s="4">
        <v>0</v>
      </c>
      <c r="M166" s="4">
        <v>0</v>
      </c>
      <c r="N166" s="4">
        <v>0</v>
      </c>
      <c r="O166" s="4">
        <v>0</v>
      </c>
      <c r="P166" s="4">
        <v>0</v>
      </c>
      <c r="Q166" s="4">
        <v>0</v>
      </c>
      <c r="R166" s="4">
        <v>0</v>
      </c>
      <c r="S166" s="4">
        <v>0</v>
      </c>
      <c r="T166" s="4">
        <v>0</v>
      </c>
      <c r="U166" s="4">
        <v>0</v>
      </c>
      <c r="V166" s="4">
        <v>0</v>
      </c>
      <c r="W166" s="4">
        <v>0</v>
      </c>
      <c r="X166" s="4">
        <v>0</v>
      </c>
      <c r="Y166" s="4">
        <v>0</v>
      </c>
      <c r="Z166" s="4">
        <v>0</v>
      </c>
      <c r="AA166" s="4">
        <v>0</v>
      </c>
      <c r="AB166" s="4">
        <v>0</v>
      </c>
      <c r="AC166" s="4">
        <v>0</v>
      </c>
      <c r="AD166" s="4">
        <v>0</v>
      </c>
    </row>
    <row r="167" spans="1:30" hidden="1" x14ac:dyDescent="0.2">
      <c r="A167" s="2" t="s">
        <v>211</v>
      </c>
      <c r="B167" s="4">
        <v>0</v>
      </c>
      <c r="C167" s="4">
        <v>0</v>
      </c>
      <c r="D167" s="4">
        <v>0</v>
      </c>
      <c r="E167" s="4">
        <v>0</v>
      </c>
      <c r="F167" s="4">
        <v>0</v>
      </c>
      <c r="G167" s="4">
        <v>0</v>
      </c>
      <c r="H167" s="4">
        <v>0</v>
      </c>
      <c r="I167" s="4">
        <v>0</v>
      </c>
      <c r="J167" s="4">
        <v>0</v>
      </c>
      <c r="K167" s="4">
        <v>0</v>
      </c>
      <c r="L167" s="4">
        <v>0</v>
      </c>
      <c r="M167" s="4">
        <v>0</v>
      </c>
      <c r="N167" s="4">
        <v>0</v>
      </c>
      <c r="O167" s="4">
        <v>0</v>
      </c>
      <c r="P167" s="4">
        <v>0</v>
      </c>
      <c r="Q167" s="4">
        <v>0</v>
      </c>
      <c r="R167" s="4">
        <v>0</v>
      </c>
      <c r="S167" s="4">
        <v>0</v>
      </c>
      <c r="T167" s="4">
        <v>0</v>
      </c>
      <c r="U167" s="4">
        <v>0</v>
      </c>
      <c r="V167" s="4">
        <v>0</v>
      </c>
      <c r="W167" s="4">
        <v>0</v>
      </c>
      <c r="X167" s="4">
        <v>0</v>
      </c>
      <c r="Y167" s="4">
        <v>0</v>
      </c>
      <c r="Z167" s="4">
        <v>0</v>
      </c>
      <c r="AA167" s="4">
        <v>0</v>
      </c>
      <c r="AB167" s="4">
        <v>0</v>
      </c>
      <c r="AC167" s="4">
        <v>0</v>
      </c>
      <c r="AD167" s="4">
        <v>0</v>
      </c>
    </row>
    <row r="168" spans="1:30" hidden="1" x14ac:dyDescent="0.2">
      <c r="A168" s="2" t="s">
        <v>212</v>
      </c>
      <c r="B168" s="4">
        <v>0</v>
      </c>
      <c r="C168" s="4">
        <v>0</v>
      </c>
      <c r="D168" s="4">
        <v>0</v>
      </c>
      <c r="E168" s="4">
        <v>0</v>
      </c>
      <c r="F168" s="4">
        <v>0</v>
      </c>
      <c r="G168" s="4">
        <v>0</v>
      </c>
      <c r="H168" s="4">
        <v>0</v>
      </c>
      <c r="I168" s="4">
        <v>0</v>
      </c>
      <c r="J168" s="4">
        <v>0</v>
      </c>
      <c r="K168" s="4">
        <v>0</v>
      </c>
      <c r="L168" s="4">
        <v>0</v>
      </c>
      <c r="M168" s="4">
        <v>0</v>
      </c>
      <c r="N168" s="4">
        <v>0</v>
      </c>
      <c r="O168" s="4">
        <v>0</v>
      </c>
      <c r="P168" s="4">
        <v>0</v>
      </c>
      <c r="Q168" s="4">
        <v>0</v>
      </c>
      <c r="R168" s="4">
        <v>0</v>
      </c>
      <c r="S168" s="4">
        <v>0</v>
      </c>
      <c r="T168" s="4">
        <v>0</v>
      </c>
      <c r="U168" s="4">
        <v>0</v>
      </c>
      <c r="V168" s="4">
        <v>0</v>
      </c>
      <c r="W168" s="4">
        <v>0</v>
      </c>
      <c r="X168" s="4">
        <v>0</v>
      </c>
      <c r="Y168" s="4">
        <v>0</v>
      </c>
      <c r="Z168" s="4">
        <v>0</v>
      </c>
      <c r="AA168" s="4">
        <v>0</v>
      </c>
      <c r="AB168" s="4">
        <v>0</v>
      </c>
      <c r="AC168" s="4">
        <v>0</v>
      </c>
      <c r="AD168" s="4">
        <v>0</v>
      </c>
    </row>
    <row r="169" spans="1:30" hidden="1" x14ac:dyDescent="0.2">
      <c r="A169" s="2" t="s">
        <v>213</v>
      </c>
      <c r="B169" s="4">
        <v>0</v>
      </c>
      <c r="C169" s="4">
        <v>0</v>
      </c>
      <c r="D169" s="4">
        <v>0</v>
      </c>
      <c r="E169" s="4">
        <v>0</v>
      </c>
      <c r="F169" s="4">
        <v>0</v>
      </c>
      <c r="G169" s="4">
        <v>0</v>
      </c>
      <c r="H169" s="4">
        <v>0</v>
      </c>
      <c r="I169" s="4">
        <v>0</v>
      </c>
      <c r="J169" s="4">
        <v>0</v>
      </c>
      <c r="K169" s="4">
        <v>0</v>
      </c>
      <c r="L169" s="4">
        <v>0</v>
      </c>
      <c r="M169" s="4">
        <v>0</v>
      </c>
      <c r="N169" s="4">
        <v>0</v>
      </c>
      <c r="O169" s="4">
        <v>0</v>
      </c>
      <c r="P169" s="4">
        <v>0</v>
      </c>
      <c r="Q169" s="4">
        <v>0</v>
      </c>
      <c r="R169" s="4">
        <v>0</v>
      </c>
      <c r="S169" s="4">
        <v>0</v>
      </c>
      <c r="T169" s="4">
        <v>0</v>
      </c>
      <c r="U169" s="4">
        <v>0</v>
      </c>
      <c r="V169" s="4">
        <v>0</v>
      </c>
      <c r="W169" s="4">
        <v>0</v>
      </c>
      <c r="X169" s="4">
        <v>0</v>
      </c>
      <c r="Y169" s="4">
        <v>0</v>
      </c>
      <c r="Z169" s="4">
        <v>0</v>
      </c>
      <c r="AA169" s="4">
        <v>0</v>
      </c>
      <c r="AB169" s="4">
        <v>0</v>
      </c>
      <c r="AC169" s="4">
        <v>0</v>
      </c>
      <c r="AD169" s="4">
        <v>0</v>
      </c>
    </row>
    <row r="170" spans="1:30" hidden="1" x14ac:dyDescent="0.2">
      <c r="A170" s="2" t="s">
        <v>214</v>
      </c>
      <c r="B170" s="4">
        <v>0</v>
      </c>
      <c r="C170" s="4">
        <v>0</v>
      </c>
      <c r="D170" s="4">
        <v>0</v>
      </c>
      <c r="E170" s="4">
        <v>0</v>
      </c>
      <c r="F170" s="4">
        <v>0</v>
      </c>
      <c r="G170" s="4">
        <v>0</v>
      </c>
      <c r="H170" s="4">
        <v>0</v>
      </c>
      <c r="I170" s="4">
        <v>0</v>
      </c>
      <c r="J170" s="4">
        <v>0</v>
      </c>
      <c r="K170" s="4">
        <v>0</v>
      </c>
      <c r="L170" s="4">
        <v>0</v>
      </c>
      <c r="M170" s="4">
        <v>0</v>
      </c>
      <c r="N170" s="4">
        <v>0</v>
      </c>
      <c r="O170" s="4">
        <v>0</v>
      </c>
      <c r="P170" s="4">
        <v>0</v>
      </c>
      <c r="Q170" s="4">
        <v>0</v>
      </c>
      <c r="R170" s="4">
        <v>0</v>
      </c>
      <c r="S170" s="4">
        <v>0</v>
      </c>
      <c r="T170" s="4">
        <v>0</v>
      </c>
      <c r="U170" s="4">
        <v>0</v>
      </c>
      <c r="V170" s="4">
        <v>0</v>
      </c>
      <c r="W170" s="4">
        <v>0</v>
      </c>
      <c r="X170" s="4">
        <v>0</v>
      </c>
      <c r="Y170" s="4">
        <v>0</v>
      </c>
      <c r="Z170" s="4">
        <v>0</v>
      </c>
      <c r="AA170" s="4">
        <v>0</v>
      </c>
      <c r="AB170" s="4">
        <v>0</v>
      </c>
      <c r="AC170" s="4">
        <v>0</v>
      </c>
      <c r="AD170" s="4">
        <v>0</v>
      </c>
    </row>
    <row r="171" spans="1:30" hidden="1" x14ac:dyDescent="0.2">
      <c r="A171" s="2" t="s">
        <v>215</v>
      </c>
      <c r="B171" s="4">
        <v>0</v>
      </c>
      <c r="C171" s="4">
        <v>0</v>
      </c>
      <c r="D171" s="4">
        <v>0</v>
      </c>
      <c r="E171" s="4">
        <v>0</v>
      </c>
      <c r="F171" s="4">
        <v>0</v>
      </c>
      <c r="G171" s="4">
        <v>0</v>
      </c>
      <c r="H171" s="4">
        <v>0</v>
      </c>
      <c r="I171" s="4">
        <v>0</v>
      </c>
      <c r="J171" s="4">
        <v>0</v>
      </c>
      <c r="K171" s="4">
        <v>0</v>
      </c>
      <c r="L171" s="4">
        <v>0</v>
      </c>
      <c r="M171" s="4">
        <v>0</v>
      </c>
      <c r="N171" s="4">
        <v>0</v>
      </c>
      <c r="O171" s="4">
        <v>0</v>
      </c>
      <c r="P171" s="4">
        <v>0</v>
      </c>
      <c r="Q171" s="4">
        <v>0</v>
      </c>
      <c r="R171" s="4">
        <v>0</v>
      </c>
      <c r="S171" s="4">
        <v>0</v>
      </c>
      <c r="T171" s="4">
        <v>0</v>
      </c>
      <c r="U171" s="4">
        <v>0</v>
      </c>
      <c r="V171" s="4">
        <v>0</v>
      </c>
      <c r="W171" s="4">
        <v>0</v>
      </c>
      <c r="X171" s="4">
        <v>0</v>
      </c>
      <c r="Y171" s="4">
        <v>0</v>
      </c>
      <c r="Z171" s="4">
        <v>0</v>
      </c>
      <c r="AA171" s="4">
        <v>0</v>
      </c>
      <c r="AB171" s="4">
        <v>0</v>
      </c>
      <c r="AC171" s="4">
        <v>0</v>
      </c>
      <c r="AD171" s="4">
        <v>0</v>
      </c>
    </row>
    <row r="172" spans="1:30" hidden="1" x14ac:dyDescent="0.2">
      <c r="A172" s="2" t="s">
        <v>216</v>
      </c>
      <c r="B172" s="4">
        <v>0</v>
      </c>
      <c r="C172" s="4">
        <v>0</v>
      </c>
      <c r="D172" s="4">
        <v>0</v>
      </c>
      <c r="E172" s="4">
        <v>0</v>
      </c>
      <c r="F172" s="4">
        <v>0</v>
      </c>
      <c r="G172" s="4">
        <v>0</v>
      </c>
      <c r="H172" s="4">
        <v>0</v>
      </c>
      <c r="I172" s="4">
        <v>0</v>
      </c>
      <c r="J172" s="4">
        <v>0</v>
      </c>
      <c r="K172" s="4">
        <v>0</v>
      </c>
      <c r="L172" s="4">
        <v>0</v>
      </c>
      <c r="M172" s="4">
        <v>0</v>
      </c>
      <c r="N172" s="4">
        <v>0</v>
      </c>
      <c r="O172" s="4">
        <v>0</v>
      </c>
      <c r="P172" s="4">
        <v>0</v>
      </c>
      <c r="Q172" s="4">
        <v>0</v>
      </c>
      <c r="R172" s="4">
        <v>0</v>
      </c>
      <c r="S172" s="4">
        <v>0</v>
      </c>
      <c r="T172" s="4">
        <v>0</v>
      </c>
      <c r="U172" s="4">
        <v>0</v>
      </c>
      <c r="V172" s="4">
        <v>0</v>
      </c>
      <c r="W172" s="4">
        <v>0</v>
      </c>
      <c r="X172" s="4">
        <v>0</v>
      </c>
      <c r="Y172" s="4">
        <v>0</v>
      </c>
      <c r="Z172" s="4">
        <v>0</v>
      </c>
      <c r="AA172" s="4">
        <v>0</v>
      </c>
      <c r="AB172" s="4">
        <v>0</v>
      </c>
      <c r="AC172" s="4">
        <v>0</v>
      </c>
      <c r="AD172" s="4">
        <v>0</v>
      </c>
    </row>
    <row r="173" spans="1:30" hidden="1" x14ac:dyDescent="0.2">
      <c r="A173" s="2" t="s">
        <v>217</v>
      </c>
      <c r="B173" s="4">
        <v>0</v>
      </c>
      <c r="C173" s="4">
        <v>0</v>
      </c>
      <c r="D173" s="4">
        <v>0</v>
      </c>
      <c r="E173" s="4">
        <v>0</v>
      </c>
      <c r="F173" s="4">
        <v>0</v>
      </c>
      <c r="G173" s="4">
        <v>0</v>
      </c>
      <c r="H173" s="4">
        <v>0</v>
      </c>
      <c r="I173" s="4">
        <v>0</v>
      </c>
      <c r="J173" s="4">
        <v>0</v>
      </c>
      <c r="K173" s="4">
        <v>0</v>
      </c>
      <c r="L173" s="4">
        <v>0</v>
      </c>
      <c r="M173" s="4">
        <v>0</v>
      </c>
      <c r="N173" s="4">
        <v>0</v>
      </c>
      <c r="O173" s="4">
        <v>0</v>
      </c>
      <c r="P173" s="4">
        <v>0</v>
      </c>
      <c r="Q173" s="4">
        <v>0</v>
      </c>
      <c r="R173" s="4">
        <v>0</v>
      </c>
      <c r="S173" s="4">
        <v>0</v>
      </c>
      <c r="T173" s="4">
        <v>0</v>
      </c>
      <c r="U173" s="4">
        <v>0</v>
      </c>
      <c r="V173" s="4">
        <v>0</v>
      </c>
      <c r="W173" s="4">
        <v>0</v>
      </c>
      <c r="X173" s="4">
        <v>0</v>
      </c>
      <c r="Y173" s="4">
        <v>0</v>
      </c>
      <c r="Z173" s="4">
        <v>0</v>
      </c>
      <c r="AA173" s="4">
        <v>0</v>
      </c>
      <c r="AB173" s="4">
        <v>0</v>
      </c>
      <c r="AC173" s="4">
        <v>0</v>
      </c>
      <c r="AD173" s="4">
        <v>0</v>
      </c>
    </row>
    <row r="174" spans="1:30" hidden="1" x14ac:dyDescent="0.2">
      <c r="A174" s="2" t="s">
        <v>218</v>
      </c>
      <c r="B174" s="4">
        <v>0</v>
      </c>
      <c r="C174" s="4">
        <v>0</v>
      </c>
      <c r="D174" s="4">
        <v>0</v>
      </c>
      <c r="E174" s="4">
        <v>0</v>
      </c>
      <c r="F174" s="4">
        <v>0</v>
      </c>
      <c r="G174" s="4">
        <v>0</v>
      </c>
      <c r="H174" s="4">
        <v>0</v>
      </c>
      <c r="I174" s="4">
        <v>0</v>
      </c>
      <c r="J174" s="4">
        <v>0</v>
      </c>
      <c r="K174" s="4">
        <v>0</v>
      </c>
      <c r="L174" s="4">
        <v>0</v>
      </c>
      <c r="M174" s="4">
        <v>0</v>
      </c>
      <c r="N174" s="4">
        <v>0</v>
      </c>
      <c r="O174" s="4">
        <v>0</v>
      </c>
      <c r="P174" s="4">
        <v>0</v>
      </c>
      <c r="Q174" s="4">
        <v>0</v>
      </c>
      <c r="R174" s="4">
        <v>0</v>
      </c>
      <c r="S174" s="4">
        <v>0</v>
      </c>
      <c r="T174" s="4">
        <v>0</v>
      </c>
      <c r="U174" s="4">
        <v>0</v>
      </c>
      <c r="V174" s="4">
        <v>0</v>
      </c>
      <c r="W174" s="4">
        <v>0</v>
      </c>
      <c r="X174" s="4">
        <v>0</v>
      </c>
      <c r="Y174" s="4">
        <v>0</v>
      </c>
      <c r="Z174" s="4">
        <v>0</v>
      </c>
      <c r="AA174" s="4">
        <v>0</v>
      </c>
      <c r="AB174" s="4">
        <v>0</v>
      </c>
      <c r="AC174" s="4">
        <v>0</v>
      </c>
      <c r="AD174" s="4">
        <v>0</v>
      </c>
    </row>
    <row r="175" spans="1:30" hidden="1" x14ac:dyDescent="0.2">
      <c r="A175" s="2" t="s">
        <v>219</v>
      </c>
      <c r="B175" s="4">
        <v>0</v>
      </c>
      <c r="C175" s="4">
        <v>0</v>
      </c>
      <c r="D175" s="4">
        <v>0</v>
      </c>
      <c r="E175" s="4">
        <v>0</v>
      </c>
      <c r="F175" s="4">
        <v>0</v>
      </c>
      <c r="G175" s="4">
        <v>0</v>
      </c>
      <c r="H175" s="4">
        <v>0</v>
      </c>
      <c r="I175" s="4">
        <v>0</v>
      </c>
      <c r="J175" s="4">
        <v>0</v>
      </c>
      <c r="K175" s="4">
        <v>0</v>
      </c>
      <c r="L175" s="4">
        <v>0</v>
      </c>
      <c r="M175" s="4">
        <v>0</v>
      </c>
      <c r="N175" s="4">
        <v>0</v>
      </c>
      <c r="O175" s="4">
        <v>0</v>
      </c>
      <c r="P175" s="4">
        <v>0</v>
      </c>
      <c r="Q175" s="4">
        <v>0</v>
      </c>
      <c r="R175" s="4">
        <v>0</v>
      </c>
      <c r="S175" s="4">
        <v>0</v>
      </c>
      <c r="T175" s="4">
        <v>0</v>
      </c>
      <c r="U175" s="4">
        <v>0</v>
      </c>
      <c r="V175" s="4">
        <v>0</v>
      </c>
      <c r="W175" s="4">
        <v>0</v>
      </c>
      <c r="X175" s="4">
        <v>0</v>
      </c>
      <c r="Y175" s="4">
        <v>0</v>
      </c>
      <c r="Z175" s="4">
        <v>0</v>
      </c>
      <c r="AA175" s="4">
        <v>0</v>
      </c>
      <c r="AB175" s="4">
        <v>0</v>
      </c>
      <c r="AC175" s="4">
        <v>0</v>
      </c>
      <c r="AD175" s="4">
        <v>0</v>
      </c>
    </row>
    <row r="176" spans="1:30" hidden="1" x14ac:dyDescent="0.2">
      <c r="A176" s="2" t="s">
        <v>220</v>
      </c>
      <c r="B176" s="4">
        <v>0</v>
      </c>
      <c r="C176" s="4">
        <v>0</v>
      </c>
      <c r="D176" s="4">
        <v>0</v>
      </c>
      <c r="E176" s="4">
        <v>0</v>
      </c>
      <c r="F176" s="4">
        <v>0</v>
      </c>
      <c r="G176" s="4">
        <v>0</v>
      </c>
      <c r="H176" s="4">
        <v>0</v>
      </c>
      <c r="I176" s="4">
        <v>0</v>
      </c>
      <c r="J176" s="4">
        <v>0</v>
      </c>
      <c r="K176" s="4">
        <v>0</v>
      </c>
      <c r="L176" s="4">
        <v>0</v>
      </c>
      <c r="M176" s="4">
        <v>0</v>
      </c>
      <c r="N176" s="4">
        <v>0</v>
      </c>
      <c r="O176" s="4">
        <v>0</v>
      </c>
      <c r="P176" s="4">
        <v>0</v>
      </c>
      <c r="Q176" s="4">
        <v>0</v>
      </c>
      <c r="R176" s="4">
        <v>0</v>
      </c>
      <c r="S176" s="4">
        <v>0</v>
      </c>
      <c r="T176" s="4">
        <v>0</v>
      </c>
      <c r="U176" s="4">
        <v>0</v>
      </c>
      <c r="V176" s="4">
        <v>0</v>
      </c>
      <c r="W176" s="4">
        <v>0</v>
      </c>
      <c r="X176" s="4">
        <v>0</v>
      </c>
      <c r="Y176" s="4">
        <v>0</v>
      </c>
      <c r="Z176" s="4">
        <v>0</v>
      </c>
      <c r="AA176" s="4">
        <v>0</v>
      </c>
      <c r="AB176" s="4">
        <v>0</v>
      </c>
      <c r="AC176" s="4">
        <v>0</v>
      </c>
      <c r="AD176" s="4">
        <v>0</v>
      </c>
    </row>
    <row r="177" spans="1:30" hidden="1" x14ac:dyDescent="0.2">
      <c r="A177" s="2" t="s">
        <v>221</v>
      </c>
      <c r="B177" s="4">
        <v>0</v>
      </c>
      <c r="C177" s="4">
        <v>0</v>
      </c>
      <c r="D177" s="4">
        <v>0</v>
      </c>
      <c r="E177" s="4">
        <v>0</v>
      </c>
      <c r="F177" s="4">
        <v>0</v>
      </c>
      <c r="G177" s="4">
        <v>0</v>
      </c>
      <c r="H177" s="4">
        <v>0</v>
      </c>
      <c r="I177" s="4">
        <v>0</v>
      </c>
      <c r="J177" s="4">
        <v>0</v>
      </c>
      <c r="K177" s="4">
        <v>0</v>
      </c>
      <c r="L177" s="4">
        <v>0</v>
      </c>
      <c r="M177" s="4">
        <v>0</v>
      </c>
      <c r="N177" s="4">
        <v>0</v>
      </c>
      <c r="O177" s="4">
        <v>0</v>
      </c>
      <c r="P177" s="4">
        <v>0</v>
      </c>
      <c r="Q177" s="4">
        <v>0</v>
      </c>
      <c r="R177" s="4">
        <v>0</v>
      </c>
      <c r="S177" s="4">
        <v>0</v>
      </c>
      <c r="T177" s="4">
        <v>0</v>
      </c>
      <c r="U177" s="4">
        <v>0</v>
      </c>
      <c r="V177" s="4">
        <v>0</v>
      </c>
      <c r="W177" s="4">
        <v>0</v>
      </c>
      <c r="X177" s="4">
        <v>0</v>
      </c>
      <c r="Y177" s="4">
        <v>0</v>
      </c>
      <c r="Z177" s="4">
        <v>0</v>
      </c>
      <c r="AA177" s="4">
        <v>0</v>
      </c>
      <c r="AB177" s="4">
        <v>0</v>
      </c>
      <c r="AC177" s="4">
        <v>0</v>
      </c>
      <c r="AD177" s="4">
        <v>0</v>
      </c>
    </row>
    <row r="178" spans="1:30" hidden="1" x14ac:dyDescent="0.2">
      <c r="A178" s="2" t="s">
        <v>222</v>
      </c>
      <c r="B178" s="4">
        <v>0</v>
      </c>
      <c r="C178" s="4">
        <v>0</v>
      </c>
      <c r="D178" s="4">
        <v>0</v>
      </c>
      <c r="E178" s="4">
        <v>0</v>
      </c>
      <c r="F178" s="4">
        <v>0</v>
      </c>
      <c r="G178" s="4">
        <v>0</v>
      </c>
      <c r="H178" s="4">
        <v>0</v>
      </c>
      <c r="I178" s="4">
        <v>0</v>
      </c>
      <c r="J178" s="4">
        <v>0</v>
      </c>
      <c r="K178" s="4">
        <v>0</v>
      </c>
      <c r="L178" s="4">
        <v>0</v>
      </c>
      <c r="M178" s="4">
        <v>0</v>
      </c>
      <c r="N178" s="4">
        <v>0</v>
      </c>
      <c r="O178" s="4">
        <v>0</v>
      </c>
      <c r="P178" s="4">
        <v>0</v>
      </c>
      <c r="Q178" s="4">
        <v>0</v>
      </c>
      <c r="R178" s="4">
        <v>0</v>
      </c>
      <c r="S178" s="4">
        <v>0</v>
      </c>
      <c r="T178" s="4">
        <v>0</v>
      </c>
      <c r="U178" s="4">
        <v>0</v>
      </c>
      <c r="V178" s="4">
        <v>0</v>
      </c>
      <c r="W178" s="4">
        <v>0</v>
      </c>
      <c r="X178" s="4">
        <v>0</v>
      </c>
      <c r="Y178" s="4">
        <v>0</v>
      </c>
      <c r="Z178" s="4">
        <v>0</v>
      </c>
      <c r="AA178" s="4">
        <v>0</v>
      </c>
      <c r="AB178" s="4">
        <v>0</v>
      </c>
      <c r="AC178" s="4">
        <v>0</v>
      </c>
      <c r="AD178" s="4">
        <v>0</v>
      </c>
    </row>
    <row r="179" spans="1:30" hidden="1" x14ac:dyDescent="0.2">
      <c r="A179" s="2" t="s">
        <v>223</v>
      </c>
      <c r="B179" s="4">
        <v>0</v>
      </c>
      <c r="C179" s="4">
        <v>0</v>
      </c>
      <c r="D179" s="4">
        <v>0</v>
      </c>
      <c r="E179" s="4">
        <v>0</v>
      </c>
      <c r="F179" s="4">
        <v>0</v>
      </c>
      <c r="G179" s="4">
        <v>0</v>
      </c>
      <c r="H179" s="4">
        <v>0</v>
      </c>
      <c r="I179" s="4">
        <v>0</v>
      </c>
      <c r="J179" s="4">
        <v>0</v>
      </c>
      <c r="K179" s="4">
        <v>0</v>
      </c>
      <c r="L179" s="4">
        <v>0</v>
      </c>
      <c r="M179" s="4">
        <v>0</v>
      </c>
      <c r="N179" s="4">
        <v>0</v>
      </c>
      <c r="O179" s="4">
        <v>0</v>
      </c>
      <c r="P179" s="4">
        <v>0</v>
      </c>
      <c r="Q179" s="4">
        <v>0</v>
      </c>
      <c r="R179" s="4">
        <v>0</v>
      </c>
      <c r="S179" s="4">
        <v>0</v>
      </c>
      <c r="T179" s="4">
        <v>0</v>
      </c>
      <c r="U179" s="4">
        <v>0</v>
      </c>
      <c r="V179" s="4">
        <v>0</v>
      </c>
      <c r="W179" s="4">
        <v>0</v>
      </c>
      <c r="X179" s="4">
        <v>0</v>
      </c>
      <c r="Y179" s="4">
        <v>0</v>
      </c>
      <c r="Z179" s="4">
        <v>0</v>
      </c>
      <c r="AA179" s="4">
        <v>0</v>
      </c>
      <c r="AB179" s="4">
        <v>0</v>
      </c>
      <c r="AC179" s="4">
        <v>0</v>
      </c>
      <c r="AD179" s="4">
        <v>0</v>
      </c>
    </row>
    <row r="180" spans="1:30" hidden="1" x14ac:dyDescent="0.2">
      <c r="A180" s="2" t="s">
        <v>224</v>
      </c>
      <c r="B180" s="4">
        <v>0</v>
      </c>
      <c r="C180" s="4">
        <v>0</v>
      </c>
      <c r="D180" s="4">
        <v>0</v>
      </c>
      <c r="E180" s="4">
        <v>0</v>
      </c>
      <c r="F180" s="4">
        <v>0</v>
      </c>
      <c r="G180" s="4">
        <v>0</v>
      </c>
      <c r="H180" s="4">
        <v>0</v>
      </c>
      <c r="I180" s="4">
        <v>0</v>
      </c>
      <c r="J180" s="4">
        <v>0</v>
      </c>
      <c r="K180" s="4">
        <v>0</v>
      </c>
      <c r="L180" s="4">
        <v>0</v>
      </c>
      <c r="M180" s="4">
        <v>0</v>
      </c>
      <c r="N180" s="4">
        <v>0</v>
      </c>
      <c r="O180" s="4">
        <v>0</v>
      </c>
      <c r="P180" s="4">
        <v>0</v>
      </c>
      <c r="Q180" s="4">
        <v>0</v>
      </c>
      <c r="R180" s="4">
        <v>0</v>
      </c>
      <c r="S180" s="4">
        <v>0</v>
      </c>
      <c r="T180" s="4">
        <v>0</v>
      </c>
      <c r="U180" s="4">
        <v>0</v>
      </c>
      <c r="V180" s="4">
        <v>0</v>
      </c>
      <c r="W180" s="4">
        <v>0</v>
      </c>
      <c r="X180" s="4">
        <v>0</v>
      </c>
      <c r="Y180" s="4">
        <v>0</v>
      </c>
      <c r="Z180" s="4">
        <v>0</v>
      </c>
      <c r="AA180" s="4">
        <v>0</v>
      </c>
      <c r="AB180" s="4">
        <v>0</v>
      </c>
      <c r="AC180" s="4">
        <v>0</v>
      </c>
      <c r="AD180" s="4">
        <v>0</v>
      </c>
    </row>
    <row r="181" spans="1:30" hidden="1" x14ac:dyDescent="0.2">
      <c r="A181" s="2" t="s">
        <v>225</v>
      </c>
      <c r="B181" s="4">
        <v>0</v>
      </c>
      <c r="C181" s="4">
        <v>0</v>
      </c>
      <c r="D181" s="4">
        <v>0</v>
      </c>
      <c r="E181" s="4">
        <v>0</v>
      </c>
      <c r="F181" s="4">
        <v>0</v>
      </c>
      <c r="G181" s="4">
        <v>0</v>
      </c>
      <c r="H181" s="4">
        <v>0</v>
      </c>
      <c r="I181" s="4">
        <v>0</v>
      </c>
      <c r="J181" s="4">
        <v>0</v>
      </c>
      <c r="K181" s="4">
        <v>0</v>
      </c>
      <c r="L181" s="4">
        <v>0</v>
      </c>
      <c r="M181" s="4">
        <v>0</v>
      </c>
      <c r="N181" s="4">
        <v>0</v>
      </c>
      <c r="O181" s="4">
        <v>0</v>
      </c>
      <c r="P181" s="4">
        <v>0</v>
      </c>
      <c r="Q181" s="4">
        <v>0</v>
      </c>
      <c r="R181" s="4">
        <v>0</v>
      </c>
      <c r="S181" s="4">
        <v>0</v>
      </c>
      <c r="T181" s="4">
        <v>0</v>
      </c>
      <c r="U181" s="4">
        <v>0</v>
      </c>
      <c r="V181" s="4">
        <v>0</v>
      </c>
      <c r="W181" s="4">
        <v>0</v>
      </c>
      <c r="X181" s="4">
        <v>0</v>
      </c>
      <c r="Y181" s="4">
        <v>0</v>
      </c>
      <c r="Z181" s="4">
        <v>0</v>
      </c>
      <c r="AA181" s="4">
        <v>0</v>
      </c>
      <c r="AB181" s="4">
        <v>0</v>
      </c>
      <c r="AC181" s="4">
        <v>0</v>
      </c>
      <c r="AD181" s="4">
        <v>0</v>
      </c>
    </row>
    <row r="182" spans="1:30" hidden="1" x14ac:dyDescent="0.2">
      <c r="A182" s="2" t="s">
        <v>226</v>
      </c>
      <c r="B182" s="4">
        <v>0</v>
      </c>
      <c r="C182" s="4">
        <v>0</v>
      </c>
      <c r="D182" s="4">
        <v>0</v>
      </c>
      <c r="E182" s="4">
        <v>0</v>
      </c>
      <c r="F182" s="4">
        <v>0</v>
      </c>
      <c r="G182" s="4">
        <v>0</v>
      </c>
      <c r="H182" s="4">
        <v>0</v>
      </c>
      <c r="I182" s="4">
        <v>0</v>
      </c>
      <c r="J182" s="4">
        <v>0</v>
      </c>
      <c r="K182" s="4">
        <v>0</v>
      </c>
      <c r="L182" s="4">
        <v>0</v>
      </c>
      <c r="M182" s="4">
        <v>0</v>
      </c>
      <c r="N182" s="4">
        <v>0</v>
      </c>
      <c r="O182" s="4">
        <v>0</v>
      </c>
      <c r="P182" s="4">
        <v>0</v>
      </c>
      <c r="Q182" s="4">
        <v>0</v>
      </c>
      <c r="R182" s="4">
        <v>0</v>
      </c>
      <c r="S182" s="4">
        <v>0</v>
      </c>
      <c r="T182" s="4">
        <v>0</v>
      </c>
      <c r="U182" s="4">
        <v>0</v>
      </c>
      <c r="V182" s="4">
        <v>0</v>
      </c>
      <c r="W182" s="4">
        <v>0</v>
      </c>
      <c r="X182" s="4">
        <v>0</v>
      </c>
      <c r="Y182" s="4">
        <v>0</v>
      </c>
      <c r="Z182" s="4">
        <v>0</v>
      </c>
      <c r="AA182" s="4">
        <v>0</v>
      </c>
      <c r="AB182" s="4">
        <v>0</v>
      </c>
      <c r="AC182" s="4">
        <v>0</v>
      </c>
      <c r="AD182" s="4">
        <v>0</v>
      </c>
    </row>
    <row r="183" spans="1:30" hidden="1" x14ac:dyDescent="0.2">
      <c r="A183" s="2" t="s">
        <v>227</v>
      </c>
      <c r="B183" s="4">
        <v>0</v>
      </c>
      <c r="C183" s="4">
        <v>0</v>
      </c>
      <c r="D183" s="4">
        <v>0</v>
      </c>
      <c r="E183" s="4">
        <v>0</v>
      </c>
      <c r="F183" s="4">
        <v>0</v>
      </c>
      <c r="G183" s="4">
        <v>0</v>
      </c>
      <c r="H183" s="4">
        <v>0</v>
      </c>
      <c r="I183" s="4">
        <v>0</v>
      </c>
      <c r="J183" s="4">
        <v>0</v>
      </c>
      <c r="K183" s="4">
        <v>0</v>
      </c>
      <c r="L183" s="4">
        <v>0</v>
      </c>
      <c r="M183" s="4">
        <v>0</v>
      </c>
      <c r="N183" s="4">
        <v>0</v>
      </c>
      <c r="O183" s="4">
        <v>0</v>
      </c>
      <c r="P183" s="4">
        <v>0</v>
      </c>
      <c r="Q183" s="4">
        <v>0</v>
      </c>
      <c r="R183" s="4">
        <v>0</v>
      </c>
      <c r="S183" s="4">
        <v>0</v>
      </c>
      <c r="T183" s="4">
        <v>0</v>
      </c>
      <c r="U183" s="4">
        <v>0</v>
      </c>
      <c r="V183" s="4">
        <v>0</v>
      </c>
      <c r="W183" s="4">
        <v>0</v>
      </c>
      <c r="X183" s="4">
        <v>0</v>
      </c>
      <c r="Y183" s="4">
        <v>0</v>
      </c>
      <c r="Z183" s="4">
        <v>0</v>
      </c>
      <c r="AA183" s="4">
        <v>0</v>
      </c>
      <c r="AB183" s="4">
        <v>0</v>
      </c>
      <c r="AC183" s="4">
        <v>0</v>
      </c>
      <c r="AD183" s="4">
        <v>0</v>
      </c>
    </row>
    <row r="184" spans="1:30" hidden="1" x14ac:dyDescent="0.2">
      <c r="A184" s="2" t="s">
        <v>228</v>
      </c>
      <c r="B184" s="4">
        <v>0</v>
      </c>
      <c r="C184" s="4">
        <v>0</v>
      </c>
      <c r="D184" s="4">
        <v>0</v>
      </c>
      <c r="E184" s="4">
        <v>0</v>
      </c>
      <c r="F184" s="4">
        <v>0</v>
      </c>
      <c r="G184" s="4">
        <v>0</v>
      </c>
      <c r="H184" s="4">
        <v>0</v>
      </c>
      <c r="I184" s="4">
        <v>0</v>
      </c>
      <c r="J184" s="4">
        <v>0</v>
      </c>
      <c r="K184" s="4">
        <v>0</v>
      </c>
      <c r="L184" s="4">
        <v>0</v>
      </c>
      <c r="M184" s="4">
        <v>0</v>
      </c>
      <c r="N184" s="4">
        <v>0</v>
      </c>
      <c r="O184" s="4">
        <v>0</v>
      </c>
      <c r="P184" s="4">
        <v>0</v>
      </c>
      <c r="Q184" s="4">
        <v>0</v>
      </c>
      <c r="R184" s="4">
        <v>0</v>
      </c>
      <c r="S184" s="4">
        <v>0</v>
      </c>
      <c r="T184" s="4">
        <v>0</v>
      </c>
      <c r="U184" s="4">
        <v>0</v>
      </c>
      <c r="V184" s="4">
        <v>0</v>
      </c>
      <c r="W184" s="4">
        <v>0</v>
      </c>
      <c r="X184" s="4">
        <v>0</v>
      </c>
      <c r="Y184" s="4">
        <v>0</v>
      </c>
      <c r="Z184" s="4">
        <v>0</v>
      </c>
      <c r="AA184" s="4">
        <v>0</v>
      </c>
      <c r="AB184" s="4">
        <v>0</v>
      </c>
      <c r="AC184" s="4">
        <v>0</v>
      </c>
      <c r="AD184" s="4">
        <v>0</v>
      </c>
    </row>
    <row r="185" spans="1:30" hidden="1" x14ac:dyDescent="0.2">
      <c r="A185" s="2" t="s">
        <v>229</v>
      </c>
      <c r="B185" s="4">
        <v>0</v>
      </c>
      <c r="C185" s="4">
        <v>0</v>
      </c>
      <c r="D185" s="4">
        <v>0</v>
      </c>
      <c r="E185" s="4">
        <v>0</v>
      </c>
      <c r="F185" s="4">
        <v>0</v>
      </c>
      <c r="G185" s="4">
        <v>0</v>
      </c>
      <c r="H185" s="4">
        <v>0</v>
      </c>
      <c r="I185" s="4">
        <v>0</v>
      </c>
      <c r="J185" s="4">
        <v>0</v>
      </c>
      <c r="K185" s="4">
        <v>0</v>
      </c>
      <c r="L185" s="4">
        <v>0</v>
      </c>
      <c r="M185" s="4">
        <v>0</v>
      </c>
      <c r="N185" s="4">
        <v>0</v>
      </c>
      <c r="O185" s="4">
        <v>0</v>
      </c>
      <c r="P185" s="4">
        <v>0</v>
      </c>
      <c r="Q185" s="4">
        <v>0</v>
      </c>
      <c r="R185" s="4">
        <v>0</v>
      </c>
      <c r="S185" s="4">
        <v>0</v>
      </c>
      <c r="T185" s="4">
        <v>0</v>
      </c>
      <c r="U185" s="4">
        <v>0</v>
      </c>
      <c r="V185" s="4">
        <v>0</v>
      </c>
      <c r="W185" s="4">
        <v>0</v>
      </c>
      <c r="X185" s="4">
        <v>0</v>
      </c>
      <c r="Y185" s="4">
        <v>0</v>
      </c>
      <c r="Z185" s="4">
        <v>0</v>
      </c>
      <c r="AA185" s="4">
        <v>0</v>
      </c>
      <c r="AB185" s="4">
        <v>0</v>
      </c>
      <c r="AC185" s="4">
        <v>0</v>
      </c>
      <c r="AD185" s="4">
        <v>0</v>
      </c>
    </row>
    <row r="186" spans="1:30" hidden="1" x14ac:dyDescent="0.2">
      <c r="A186" s="2" t="s">
        <v>230</v>
      </c>
      <c r="B186" s="4">
        <v>0</v>
      </c>
      <c r="C186" s="4">
        <v>0</v>
      </c>
      <c r="D186" s="4">
        <v>0</v>
      </c>
      <c r="E186" s="4">
        <v>0</v>
      </c>
      <c r="F186" s="4">
        <v>0</v>
      </c>
      <c r="G186" s="4">
        <v>0</v>
      </c>
      <c r="H186" s="4">
        <v>0</v>
      </c>
      <c r="I186" s="4">
        <v>0</v>
      </c>
      <c r="J186" s="4">
        <v>0</v>
      </c>
      <c r="K186" s="4">
        <v>0</v>
      </c>
      <c r="L186" s="4">
        <v>0</v>
      </c>
      <c r="M186" s="4">
        <v>0</v>
      </c>
      <c r="N186" s="4">
        <v>0</v>
      </c>
      <c r="O186" s="4">
        <v>0</v>
      </c>
      <c r="P186" s="4">
        <v>0</v>
      </c>
      <c r="Q186" s="4">
        <v>0</v>
      </c>
      <c r="R186" s="4">
        <v>0</v>
      </c>
      <c r="S186" s="4">
        <v>0</v>
      </c>
      <c r="T186" s="4">
        <v>0</v>
      </c>
      <c r="U186" s="4">
        <v>0</v>
      </c>
      <c r="V186" s="4">
        <v>0</v>
      </c>
      <c r="W186" s="4">
        <v>0</v>
      </c>
      <c r="X186" s="4">
        <v>0</v>
      </c>
      <c r="Y186" s="4">
        <v>0</v>
      </c>
      <c r="Z186" s="4">
        <v>0</v>
      </c>
      <c r="AA186" s="4">
        <v>0</v>
      </c>
      <c r="AB186" s="4">
        <v>0</v>
      </c>
      <c r="AC186" s="4">
        <v>0</v>
      </c>
      <c r="AD186" s="4">
        <v>0</v>
      </c>
    </row>
    <row r="187" spans="1:30" hidden="1" x14ac:dyDescent="0.2">
      <c r="A187" s="2" t="s">
        <v>231</v>
      </c>
      <c r="B187" s="4">
        <v>0</v>
      </c>
      <c r="C187" s="4">
        <v>0</v>
      </c>
      <c r="D187" s="4">
        <v>0</v>
      </c>
      <c r="E187" s="4">
        <v>0</v>
      </c>
      <c r="F187" s="4">
        <v>0</v>
      </c>
      <c r="G187" s="4">
        <v>0</v>
      </c>
      <c r="H187" s="4">
        <v>0</v>
      </c>
      <c r="I187" s="4">
        <v>0</v>
      </c>
      <c r="J187" s="4">
        <v>0</v>
      </c>
      <c r="K187" s="4">
        <v>0</v>
      </c>
      <c r="L187" s="4">
        <v>0</v>
      </c>
      <c r="M187" s="4">
        <v>0</v>
      </c>
      <c r="N187" s="4">
        <v>0</v>
      </c>
      <c r="O187" s="4">
        <v>0</v>
      </c>
      <c r="P187" s="4">
        <v>0</v>
      </c>
      <c r="Q187" s="4">
        <v>0</v>
      </c>
      <c r="R187" s="4">
        <v>0</v>
      </c>
      <c r="S187" s="4">
        <v>0</v>
      </c>
      <c r="T187" s="4">
        <v>0</v>
      </c>
      <c r="U187" s="4">
        <v>0</v>
      </c>
      <c r="V187" s="4">
        <v>0</v>
      </c>
      <c r="W187" s="4">
        <v>0</v>
      </c>
      <c r="X187" s="4">
        <v>0</v>
      </c>
      <c r="Y187" s="4">
        <v>0</v>
      </c>
      <c r="Z187" s="4">
        <v>0</v>
      </c>
      <c r="AA187" s="4">
        <v>0</v>
      </c>
      <c r="AB187" s="4">
        <v>0</v>
      </c>
      <c r="AC187" s="4">
        <v>0</v>
      </c>
      <c r="AD187" s="4">
        <v>0</v>
      </c>
    </row>
    <row r="188" spans="1:30" hidden="1" x14ac:dyDescent="0.2">
      <c r="A188" s="2" t="s">
        <v>232</v>
      </c>
      <c r="B188" s="4">
        <v>0</v>
      </c>
      <c r="C188" s="4">
        <v>0</v>
      </c>
      <c r="D188" s="4">
        <v>0</v>
      </c>
      <c r="E188" s="4">
        <v>0</v>
      </c>
      <c r="F188" s="4">
        <v>0</v>
      </c>
      <c r="G188" s="4">
        <v>0</v>
      </c>
      <c r="H188" s="4">
        <v>0</v>
      </c>
      <c r="I188" s="4">
        <v>0</v>
      </c>
      <c r="J188" s="4">
        <v>0</v>
      </c>
      <c r="K188" s="4">
        <v>0</v>
      </c>
      <c r="L188" s="4">
        <v>0</v>
      </c>
      <c r="M188" s="4">
        <v>0</v>
      </c>
      <c r="N188" s="4">
        <v>0</v>
      </c>
      <c r="O188" s="4">
        <v>0</v>
      </c>
      <c r="P188" s="4">
        <v>0</v>
      </c>
      <c r="Q188" s="4">
        <v>0</v>
      </c>
      <c r="R188" s="4">
        <v>0</v>
      </c>
      <c r="S188" s="4">
        <v>0</v>
      </c>
      <c r="T188" s="4">
        <v>0</v>
      </c>
      <c r="U188" s="4">
        <v>0</v>
      </c>
      <c r="V188" s="4">
        <v>0</v>
      </c>
      <c r="W188" s="4">
        <v>0</v>
      </c>
      <c r="X188" s="4">
        <v>0</v>
      </c>
      <c r="Y188" s="4">
        <v>0</v>
      </c>
      <c r="Z188" s="4">
        <v>0</v>
      </c>
      <c r="AA188" s="4">
        <v>0</v>
      </c>
      <c r="AB188" s="4">
        <v>0</v>
      </c>
      <c r="AC188" s="4">
        <v>0</v>
      </c>
      <c r="AD188" s="4">
        <v>0</v>
      </c>
    </row>
    <row r="189" spans="1:30" hidden="1" x14ac:dyDescent="0.2">
      <c r="A189" s="2" t="s">
        <v>233</v>
      </c>
      <c r="B189" s="4">
        <v>0</v>
      </c>
      <c r="C189" s="4">
        <v>0</v>
      </c>
      <c r="D189" s="4">
        <v>0</v>
      </c>
      <c r="E189" s="4">
        <v>0</v>
      </c>
      <c r="F189" s="4">
        <v>0</v>
      </c>
      <c r="G189" s="4">
        <v>0</v>
      </c>
      <c r="H189" s="4">
        <v>0</v>
      </c>
      <c r="I189" s="4">
        <v>0</v>
      </c>
      <c r="J189" s="4">
        <v>0</v>
      </c>
      <c r="K189" s="4">
        <v>0</v>
      </c>
      <c r="L189" s="4">
        <v>0</v>
      </c>
      <c r="M189" s="4">
        <v>0</v>
      </c>
      <c r="N189" s="4">
        <v>0</v>
      </c>
      <c r="O189" s="4">
        <v>0</v>
      </c>
      <c r="P189" s="4">
        <v>0</v>
      </c>
      <c r="Q189" s="4">
        <v>0</v>
      </c>
      <c r="R189" s="4">
        <v>0</v>
      </c>
      <c r="S189" s="4">
        <v>0</v>
      </c>
      <c r="T189" s="4">
        <v>0</v>
      </c>
      <c r="U189" s="4">
        <v>0</v>
      </c>
      <c r="V189" s="4">
        <v>0</v>
      </c>
      <c r="W189" s="4">
        <v>0</v>
      </c>
      <c r="X189" s="4">
        <v>0</v>
      </c>
      <c r="Y189" s="4">
        <v>0</v>
      </c>
      <c r="Z189" s="4">
        <v>0</v>
      </c>
      <c r="AA189" s="4">
        <v>0</v>
      </c>
      <c r="AB189" s="4">
        <v>0</v>
      </c>
      <c r="AC189" s="4">
        <v>0</v>
      </c>
      <c r="AD189" s="4">
        <v>0</v>
      </c>
    </row>
    <row r="190" spans="1:30" hidden="1" x14ac:dyDescent="0.2">
      <c r="A190" s="2" t="s">
        <v>234</v>
      </c>
      <c r="B190" s="4">
        <v>0</v>
      </c>
      <c r="C190" s="4">
        <v>0</v>
      </c>
      <c r="D190" s="4">
        <v>0</v>
      </c>
      <c r="E190" s="4">
        <v>0</v>
      </c>
      <c r="F190" s="4">
        <v>0</v>
      </c>
      <c r="G190" s="4">
        <v>0</v>
      </c>
      <c r="H190" s="4">
        <v>0</v>
      </c>
      <c r="I190" s="4">
        <v>0</v>
      </c>
      <c r="J190" s="4">
        <v>0</v>
      </c>
      <c r="K190" s="4">
        <v>0</v>
      </c>
      <c r="L190" s="4">
        <v>0</v>
      </c>
      <c r="M190" s="4">
        <v>0</v>
      </c>
      <c r="N190" s="4">
        <v>0</v>
      </c>
      <c r="O190" s="4">
        <v>0</v>
      </c>
      <c r="P190" s="4">
        <v>0</v>
      </c>
      <c r="Q190" s="4">
        <v>0</v>
      </c>
      <c r="R190" s="4">
        <v>0</v>
      </c>
      <c r="S190" s="4">
        <v>0</v>
      </c>
      <c r="T190" s="4">
        <v>0</v>
      </c>
      <c r="U190" s="4">
        <v>0</v>
      </c>
      <c r="V190" s="4">
        <v>0</v>
      </c>
      <c r="W190" s="4">
        <v>0</v>
      </c>
      <c r="X190" s="4">
        <v>0</v>
      </c>
      <c r="Y190" s="4">
        <v>0</v>
      </c>
      <c r="Z190" s="4">
        <v>0</v>
      </c>
      <c r="AA190" s="4">
        <v>0</v>
      </c>
      <c r="AB190" s="4">
        <v>0</v>
      </c>
      <c r="AC190" s="4">
        <v>0</v>
      </c>
      <c r="AD190" s="4">
        <v>0</v>
      </c>
    </row>
    <row r="191" spans="1:30" hidden="1" x14ac:dyDescent="0.2">
      <c r="A191" s="2" t="s">
        <v>235</v>
      </c>
      <c r="B191" s="4">
        <v>0</v>
      </c>
      <c r="C191" s="4">
        <v>0</v>
      </c>
      <c r="D191" s="4">
        <v>0</v>
      </c>
      <c r="E191" s="4">
        <v>0</v>
      </c>
      <c r="F191" s="4">
        <v>0</v>
      </c>
      <c r="G191" s="4">
        <v>0</v>
      </c>
      <c r="H191" s="4">
        <v>0</v>
      </c>
      <c r="I191" s="4">
        <v>0</v>
      </c>
      <c r="J191" s="4">
        <v>0</v>
      </c>
      <c r="K191" s="4">
        <v>0</v>
      </c>
      <c r="L191" s="4">
        <v>0</v>
      </c>
      <c r="M191" s="4">
        <v>0</v>
      </c>
      <c r="N191" s="4">
        <v>0</v>
      </c>
      <c r="O191" s="4">
        <v>0</v>
      </c>
      <c r="P191" s="4">
        <v>0</v>
      </c>
      <c r="Q191" s="4">
        <v>0</v>
      </c>
      <c r="R191" s="4">
        <v>0</v>
      </c>
      <c r="S191" s="4">
        <v>0</v>
      </c>
      <c r="T191" s="4">
        <v>0</v>
      </c>
      <c r="U191" s="4">
        <v>0</v>
      </c>
      <c r="V191" s="4">
        <v>0</v>
      </c>
      <c r="W191" s="4">
        <v>0</v>
      </c>
      <c r="X191" s="4">
        <v>0</v>
      </c>
      <c r="Y191" s="4">
        <v>0</v>
      </c>
      <c r="Z191" s="4">
        <v>0</v>
      </c>
      <c r="AA191" s="4">
        <v>0</v>
      </c>
      <c r="AB191" s="4">
        <v>0</v>
      </c>
      <c r="AC191" s="4">
        <v>0</v>
      </c>
      <c r="AD191" s="4">
        <v>0</v>
      </c>
    </row>
    <row r="192" spans="1:30" hidden="1" x14ac:dyDescent="0.2">
      <c r="A192" s="2" t="s">
        <v>236</v>
      </c>
      <c r="B192" s="4">
        <v>0</v>
      </c>
      <c r="C192" s="4">
        <v>0</v>
      </c>
      <c r="D192" s="4">
        <v>0</v>
      </c>
      <c r="E192" s="4">
        <v>0</v>
      </c>
      <c r="F192" s="4">
        <v>0</v>
      </c>
      <c r="G192" s="4">
        <v>0</v>
      </c>
      <c r="H192" s="4">
        <v>0</v>
      </c>
      <c r="I192" s="4">
        <v>0</v>
      </c>
      <c r="J192" s="4">
        <v>0</v>
      </c>
      <c r="K192" s="4">
        <v>0</v>
      </c>
      <c r="L192" s="4">
        <v>0</v>
      </c>
      <c r="M192" s="4">
        <v>0</v>
      </c>
      <c r="N192" s="4">
        <v>0</v>
      </c>
      <c r="O192" s="4">
        <v>0</v>
      </c>
      <c r="P192" s="4">
        <v>0</v>
      </c>
      <c r="Q192" s="4">
        <v>0</v>
      </c>
      <c r="R192" s="4">
        <v>0</v>
      </c>
      <c r="S192" s="4">
        <v>0</v>
      </c>
      <c r="T192" s="4">
        <v>0</v>
      </c>
      <c r="U192" s="4">
        <v>0</v>
      </c>
      <c r="V192" s="4">
        <v>0</v>
      </c>
      <c r="W192" s="4">
        <v>0</v>
      </c>
      <c r="X192" s="4">
        <v>0</v>
      </c>
      <c r="Y192" s="4">
        <v>0</v>
      </c>
      <c r="Z192" s="4">
        <v>0</v>
      </c>
      <c r="AA192" s="4">
        <v>0</v>
      </c>
      <c r="AB192" s="4">
        <v>0</v>
      </c>
      <c r="AC192" s="4">
        <v>0</v>
      </c>
      <c r="AD192" s="4">
        <v>0</v>
      </c>
    </row>
    <row r="193" spans="1:30" hidden="1" x14ac:dyDescent="0.2">
      <c r="A193" s="2" t="s">
        <v>237</v>
      </c>
      <c r="B193" s="4">
        <v>0</v>
      </c>
      <c r="C193" s="4">
        <v>0</v>
      </c>
      <c r="D193" s="4">
        <v>0</v>
      </c>
      <c r="E193" s="4">
        <v>0</v>
      </c>
      <c r="F193" s="4">
        <v>0</v>
      </c>
      <c r="G193" s="4">
        <v>0</v>
      </c>
      <c r="H193" s="4">
        <v>0</v>
      </c>
      <c r="I193" s="4">
        <v>0</v>
      </c>
      <c r="J193" s="4">
        <v>0</v>
      </c>
      <c r="K193" s="4">
        <v>0</v>
      </c>
      <c r="L193" s="4">
        <v>0</v>
      </c>
      <c r="M193" s="4">
        <v>0</v>
      </c>
      <c r="N193" s="4">
        <v>0</v>
      </c>
      <c r="O193" s="4">
        <v>0</v>
      </c>
      <c r="P193" s="4">
        <v>0</v>
      </c>
      <c r="Q193" s="4">
        <v>0</v>
      </c>
      <c r="R193" s="4">
        <v>0</v>
      </c>
      <c r="S193" s="4">
        <v>0</v>
      </c>
      <c r="T193" s="4">
        <v>0</v>
      </c>
      <c r="U193" s="4">
        <v>0</v>
      </c>
      <c r="V193" s="4">
        <v>0</v>
      </c>
      <c r="W193" s="4">
        <v>0</v>
      </c>
      <c r="X193" s="4">
        <v>0</v>
      </c>
      <c r="Y193" s="4">
        <v>0</v>
      </c>
      <c r="Z193" s="4">
        <v>0</v>
      </c>
      <c r="AA193" s="4">
        <v>0</v>
      </c>
      <c r="AB193" s="4">
        <v>0</v>
      </c>
      <c r="AC193" s="4">
        <v>0</v>
      </c>
      <c r="AD193" s="4">
        <v>0</v>
      </c>
    </row>
    <row r="194" spans="1:30" hidden="1" x14ac:dyDescent="0.2">
      <c r="A194" s="2" t="s">
        <v>238</v>
      </c>
      <c r="B194" s="4">
        <v>0</v>
      </c>
      <c r="C194" s="4">
        <v>0</v>
      </c>
      <c r="D194" s="4">
        <v>0</v>
      </c>
      <c r="E194" s="4">
        <v>0</v>
      </c>
      <c r="F194" s="4">
        <v>0</v>
      </c>
      <c r="G194" s="4">
        <v>0</v>
      </c>
      <c r="H194" s="4">
        <v>0</v>
      </c>
      <c r="I194" s="4">
        <v>0</v>
      </c>
      <c r="J194" s="4">
        <v>0</v>
      </c>
      <c r="K194" s="4">
        <v>0</v>
      </c>
      <c r="L194" s="4">
        <v>0</v>
      </c>
      <c r="M194" s="4">
        <v>0</v>
      </c>
      <c r="N194" s="4">
        <v>0</v>
      </c>
      <c r="O194" s="4">
        <v>0</v>
      </c>
      <c r="P194" s="4">
        <v>0</v>
      </c>
      <c r="Q194" s="4">
        <v>0</v>
      </c>
      <c r="R194" s="4">
        <v>0</v>
      </c>
      <c r="S194" s="4">
        <v>0</v>
      </c>
      <c r="T194" s="4">
        <v>0</v>
      </c>
      <c r="U194" s="4">
        <v>0</v>
      </c>
      <c r="V194" s="4">
        <v>0</v>
      </c>
      <c r="W194" s="4">
        <v>0</v>
      </c>
      <c r="X194" s="4">
        <v>0</v>
      </c>
      <c r="Y194" s="4">
        <v>0</v>
      </c>
      <c r="Z194" s="4">
        <v>0</v>
      </c>
      <c r="AA194" s="4">
        <v>0</v>
      </c>
      <c r="AB194" s="4">
        <v>0</v>
      </c>
      <c r="AC194" s="4">
        <v>0</v>
      </c>
      <c r="AD194" s="4">
        <v>0</v>
      </c>
    </row>
    <row r="195" spans="1:30" hidden="1" x14ac:dyDescent="0.2">
      <c r="A195" s="2" t="s">
        <v>239</v>
      </c>
      <c r="B195" s="4">
        <v>0</v>
      </c>
      <c r="C195" s="4">
        <v>0</v>
      </c>
      <c r="D195" s="4">
        <v>0</v>
      </c>
      <c r="E195" s="4">
        <v>0</v>
      </c>
      <c r="F195" s="4">
        <v>0</v>
      </c>
      <c r="G195" s="4">
        <v>0</v>
      </c>
      <c r="H195" s="4">
        <v>0</v>
      </c>
      <c r="I195" s="4">
        <v>0</v>
      </c>
      <c r="J195" s="4">
        <v>0</v>
      </c>
      <c r="K195" s="4">
        <v>0</v>
      </c>
      <c r="L195" s="4">
        <v>0</v>
      </c>
      <c r="M195" s="4">
        <v>0</v>
      </c>
      <c r="N195" s="4">
        <v>0</v>
      </c>
      <c r="O195" s="4">
        <v>0</v>
      </c>
      <c r="P195" s="4">
        <v>0</v>
      </c>
      <c r="Q195" s="4">
        <v>0</v>
      </c>
      <c r="R195" s="4">
        <v>0</v>
      </c>
      <c r="S195" s="4">
        <v>0</v>
      </c>
      <c r="T195" s="4">
        <v>0</v>
      </c>
      <c r="U195" s="4">
        <v>0</v>
      </c>
      <c r="V195" s="4">
        <v>0</v>
      </c>
      <c r="W195" s="4">
        <v>0</v>
      </c>
      <c r="X195" s="4">
        <v>0</v>
      </c>
      <c r="Y195" s="4">
        <v>0</v>
      </c>
      <c r="Z195" s="4">
        <v>0</v>
      </c>
      <c r="AA195" s="4">
        <v>0</v>
      </c>
      <c r="AB195" s="4">
        <v>0</v>
      </c>
      <c r="AC195" s="4">
        <v>0</v>
      </c>
      <c r="AD195" s="4">
        <v>0</v>
      </c>
    </row>
    <row r="196" spans="1:30" hidden="1" x14ac:dyDescent="0.2">
      <c r="A196" s="2" t="s">
        <v>240</v>
      </c>
      <c r="B196" s="4">
        <v>0</v>
      </c>
      <c r="C196" s="4">
        <v>0</v>
      </c>
      <c r="D196" s="4">
        <v>0</v>
      </c>
      <c r="E196" s="4">
        <v>0</v>
      </c>
      <c r="F196" s="4">
        <v>0</v>
      </c>
      <c r="G196" s="4">
        <v>0</v>
      </c>
      <c r="H196" s="4">
        <v>0</v>
      </c>
      <c r="I196" s="4">
        <v>0</v>
      </c>
      <c r="J196" s="4">
        <v>0</v>
      </c>
      <c r="K196" s="4">
        <v>0</v>
      </c>
      <c r="L196" s="4">
        <v>0</v>
      </c>
      <c r="M196" s="4">
        <v>0</v>
      </c>
      <c r="N196" s="4">
        <v>0</v>
      </c>
      <c r="O196" s="4">
        <v>0</v>
      </c>
      <c r="P196" s="4">
        <v>0</v>
      </c>
      <c r="Q196" s="4">
        <v>0</v>
      </c>
      <c r="R196" s="4">
        <v>0</v>
      </c>
      <c r="S196" s="4">
        <v>0</v>
      </c>
      <c r="T196" s="4">
        <v>0</v>
      </c>
      <c r="U196" s="4">
        <v>0</v>
      </c>
      <c r="V196" s="4">
        <v>0</v>
      </c>
      <c r="W196" s="4">
        <v>0</v>
      </c>
      <c r="X196" s="4">
        <v>0</v>
      </c>
      <c r="Y196" s="4">
        <v>0</v>
      </c>
      <c r="Z196" s="4">
        <v>0</v>
      </c>
      <c r="AA196" s="4">
        <v>0</v>
      </c>
      <c r="AB196" s="4">
        <v>0</v>
      </c>
      <c r="AC196" s="4">
        <v>0</v>
      </c>
      <c r="AD196" s="4">
        <v>0</v>
      </c>
    </row>
    <row r="197" spans="1:30" hidden="1" x14ac:dyDescent="0.2">
      <c r="A197" s="2" t="s">
        <v>241</v>
      </c>
      <c r="B197" s="4">
        <v>0</v>
      </c>
      <c r="C197" s="4">
        <v>0</v>
      </c>
      <c r="D197" s="4">
        <v>0</v>
      </c>
      <c r="E197" s="4">
        <v>0</v>
      </c>
      <c r="F197" s="4">
        <v>0</v>
      </c>
      <c r="G197" s="4">
        <v>0</v>
      </c>
      <c r="H197" s="4">
        <v>0</v>
      </c>
      <c r="I197" s="4">
        <v>0</v>
      </c>
      <c r="J197" s="4">
        <v>0</v>
      </c>
      <c r="K197" s="4">
        <v>0</v>
      </c>
      <c r="L197" s="4">
        <v>0</v>
      </c>
      <c r="M197" s="4">
        <v>0</v>
      </c>
      <c r="N197" s="4">
        <v>0</v>
      </c>
      <c r="O197" s="4">
        <v>0</v>
      </c>
      <c r="P197" s="4">
        <v>0</v>
      </c>
      <c r="Q197" s="4">
        <v>0</v>
      </c>
      <c r="R197" s="4">
        <v>0</v>
      </c>
      <c r="S197" s="4">
        <v>0</v>
      </c>
      <c r="T197" s="4">
        <v>0</v>
      </c>
      <c r="U197" s="4">
        <v>0</v>
      </c>
      <c r="V197" s="4">
        <v>0</v>
      </c>
      <c r="W197" s="4">
        <v>0</v>
      </c>
      <c r="X197" s="4">
        <v>0</v>
      </c>
      <c r="Y197" s="4">
        <v>0</v>
      </c>
      <c r="Z197" s="4">
        <v>0</v>
      </c>
      <c r="AA197" s="4">
        <v>0</v>
      </c>
      <c r="AB197" s="4">
        <v>0</v>
      </c>
      <c r="AC197" s="4">
        <v>0</v>
      </c>
      <c r="AD197" s="4">
        <v>0</v>
      </c>
    </row>
    <row r="198" spans="1:30" hidden="1" x14ac:dyDescent="0.2">
      <c r="A198" s="2" t="s">
        <v>242</v>
      </c>
      <c r="B198" s="4">
        <v>0</v>
      </c>
      <c r="C198" s="4">
        <v>0</v>
      </c>
      <c r="D198" s="4">
        <v>0</v>
      </c>
      <c r="E198" s="4">
        <v>0</v>
      </c>
      <c r="F198" s="4">
        <v>0</v>
      </c>
      <c r="G198" s="4">
        <v>0</v>
      </c>
      <c r="H198" s="4">
        <v>0</v>
      </c>
      <c r="I198" s="4">
        <v>0</v>
      </c>
      <c r="J198" s="4">
        <v>0</v>
      </c>
      <c r="K198" s="4">
        <v>0</v>
      </c>
      <c r="L198" s="4">
        <v>0</v>
      </c>
      <c r="M198" s="4">
        <v>0</v>
      </c>
      <c r="N198" s="4">
        <v>0</v>
      </c>
      <c r="O198" s="4">
        <v>0</v>
      </c>
      <c r="P198" s="4">
        <v>0</v>
      </c>
      <c r="Q198" s="4">
        <v>0</v>
      </c>
      <c r="R198" s="4">
        <v>0</v>
      </c>
      <c r="S198" s="4">
        <v>0</v>
      </c>
      <c r="T198" s="4">
        <v>0</v>
      </c>
      <c r="U198" s="4">
        <v>0</v>
      </c>
      <c r="V198" s="4">
        <v>0</v>
      </c>
      <c r="W198" s="4">
        <v>0</v>
      </c>
      <c r="X198" s="4">
        <v>0</v>
      </c>
      <c r="Y198" s="4">
        <v>0</v>
      </c>
      <c r="Z198" s="4">
        <v>0</v>
      </c>
      <c r="AA198" s="4">
        <v>0</v>
      </c>
      <c r="AB198" s="4">
        <v>0</v>
      </c>
      <c r="AC198" s="4">
        <v>0</v>
      </c>
      <c r="AD198" s="4">
        <v>0</v>
      </c>
    </row>
    <row r="199" spans="1:30" hidden="1" x14ac:dyDescent="0.2">
      <c r="A199" s="2" t="s">
        <v>243</v>
      </c>
      <c r="B199" s="4">
        <v>0</v>
      </c>
      <c r="C199" s="4">
        <v>0</v>
      </c>
      <c r="D199" s="4">
        <v>0</v>
      </c>
      <c r="E199" s="4">
        <v>0</v>
      </c>
      <c r="F199" s="4">
        <v>0</v>
      </c>
      <c r="G199" s="4">
        <v>0</v>
      </c>
      <c r="H199" s="4">
        <v>0</v>
      </c>
      <c r="I199" s="4">
        <v>0</v>
      </c>
      <c r="J199" s="4">
        <v>0</v>
      </c>
      <c r="K199" s="4">
        <v>0</v>
      </c>
      <c r="L199" s="4">
        <v>0</v>
      </c>
      <c r="M199" s="4">
        <v>0</v>
      </c>
      <c r="N199" s="4">
        <v>0</v>
      </c>
      <c r="O199" s="4">
        <v>0</v>
      </c>
      <c r="P199" s="4">
        <v>0</v>
      </c>
      <c r="Q199" s="4">
        <v>0</v>
      </c>
      <c r="R199" s="4">
        <v>0</v>
      </c>
      <c r="S199" s="4">
        <v>0</v>
      </c>
      <c r="T199" s="4">
        <v>0</v>
      </c>
      <c r="U199" s="4">
        <v>0</v>
      </c>
      <c r="V199" s="4">
        <v>0</v>
      </c>
      <c r="W199" s="4">
        <v>0</v>
      </c>
      <c r="X199" s="4">
        <v>0</v>
      </c>
      <c r="Y199" s="4">
        <v>0</v>
      </c>
      <c r="Z199" s="4">
        <v>0</v>
      </c>
      <c r="AA199" s="4">
        <v>0</v>
      </c>
      <c r="AB199" s="4">
        <v>0</v>
      </c>
      <c r="AC199" s="4">
        <v>0</v>
      </c>
      <c r="AD199" s="4">
        <v>0</v>
      </c>
    </row>
    <row r="200" spans="1:30" hidden="1" x14ac:dyDescent="0.2">
      <c r="A200" s="2" t="s">
        <v>244</v>
      </c>
      <c r="B200" s="4">
        <v>0</v>
      </c>
      <c r="C200" s="4">
        <v>0</v>
      </c>
      <c r="D200" s="4">
        <v>0</v>
      </c>
      <c r="E200" s="4">
        <v>0</v>
      </c>
      <c r="F200" s="4">
        <v>0</v>
      </c>
      <c r="G200" s="4">
        <v>0</v>
      </c>
      <c r="H200" s="4">
        <v>0</v>
      </c>
      <c r="I200" s="4">
        <v>0</v>
      </c>
      <c r="J200" s="4">
        <v>0</v>
      </c>
      <c r="K200" s="4">
        <v>0</v>
      </c>
      <c r="L200" s="4">
        <v>0</v>
      </c>
      <c r="M200" s="4">
        <v>0</v>
      </c>
      <c r="N200" s="4">
        <v>0</v>
      </c>
      <c r="O200" s="4">
        <v>0</v>
      </c>
      <c r="P200" s="4">
        <v>0</v>
      </c>
      <c r="Q200" s="4">
        <v>0</v>
      </c>
      <c r="R200" s="4">
        <v>0</v>
      </c>
      <c r="S200" s="4">
        <v>0</v>
      </c>
      <c r="T200" s="4">
        <v>0</v>
      </c>
      <c r="U200" s="4">
        <v>0</v>
      </c>
      <c r="V200" s="4">
        <v>0</v>
      </c>
      <c r="W200" s="4">
        <v>0</v>
      </c>
      <c r="X200" s="4">
        <v>0</v>
      </c>
      <c r="Y200" s="4">
        <v>0</v>
      </c>
      <c r="Z200" s="4">
        <v>0</v>
      </c>
      <c r="AA200" s="4">
        <v>0</v>
      </c>
      <c r="AB200" s="4">
        <v>0</v>
      </c>
      <c r="AC200" s="4">
        <v>0</v>
      </c>
      <c r="AD200" s="4">
        <v>0</v>
      </c>
    </row>
    <row r="201" spans="1:30" hidden="1" x14ac:dyDescent="0.2">
      <c r="A201" s="2" t="s">
        <v>245</v>
      </c>
      <c r="B201" s="4">
        <v>0</v>
      </c>
      <c r="C201" s="4">
        <v>0</v>
      </c>
      <c r="D201" s="4">
        <v>0</v>
      </c>
      <c r="E201" s="4">
        <v>0</v>
      </c>
      <c r="F201" s="4">
        <v>0</v>
      </c>
      <c r="G201" s="4">
        <v>0</v>
      </c>
      <c r="H201" s="4">
        <v>0</v>
      </c>
      <c r="I201" s="4">
        <v>0</v>
      </c>
      <c r="J201" s="4">
        <v>0</v>
      </c>
      <c r="K201" s="4">
        <v>0</v>
      </c>
      <c r="L201" s="4">
        <v>0</v>
      </c>
      <c r="M201" s="4">
        <v>0</v>
      </c>
      <c r="N201" s="4">
        <v>0</v>
      </c>
      <c r="O201" s="4">
        <v>0</v>
      </c>
      <c r="P201" s="4">
        <v>0</v>
      </c>
      <c r="Q201" s="4">
        <v>0</v>
      </c>
      <c r="R201" s="4">
        <v>0</v>
      </c>
      <c r="S201" s="4">
        <v>0</v>
      </c>
      <c r="T201" s="4">
        <v>0</v>
      </c>
      <c r="U201" s="4">
        <v>0</v>
      </c>
      <c r="V201" s="4">
        <v>0</v>
      </c>
      <c r="W201" s="4">
        <v>0</v>
      </c>
      <c r="X201" s="4">
        <v>0</v>
      </c>
      <c r="Y201" s="4">
        <v>0</v>
      </c>
      <c r="Z201" s="4">
        <v>0</v>
      </c>
      <c r="AA201" s="4">
        <v>0</v>
      </c>
      <c r="AB201" s="4">
        <v>0</v>
      </c>
      <c r="AC201" s="4">
        <v>0</v>
      </c>
      <c r="AD201" s="4">
        <v>0</v>
      </c>
    </row>
    <row r="202" spans="1:30" hidden="1" x14ac:dyDescent="0.2">
      <c r="A202" s="2" t="s">
        <v>246</v>
      </c>
      <c r="B202" s="4">
        <v>0</v>
      </c>
      <c r="C202" s="4">
        <v>0</v>
      </c>
      <c r="D202" s="4">
        <v>0</v>
      </c>
      <c r="E202" s="4">
        <v>0</v>
      </c>
      <c r="F202" s="4">
        <v>0</v>
      </c>
      <c r="G202" s="4">
        <v>0</v>
      </c>
      <c r="H202" s="4">
        <v>0</v>
      </c>
      <c r="I202" s="4">
        <v>0</v>
      </c>
      <c r="J202" s="4">
        <v>0</v>
      </c>
      <c r="K202" s="4">
        <v>0</v>
      </c>
      <c r="L202" s="4">
        <v>0</v>
      </c>
      <c r="M202" s="4">
        <v>0</v>
      </c>
      <c r="N202" s="4">
        <v>0</v>
      </c>
      <c r="O202" s="4">
        <v>0</v>
      </c>
      <c r="P202" s="4">
        <v>0</v>
      </c>
      <c r="Q202" s="4">
        <v>0</v>
      </c>
      <c r="R202" s="4">
        <v>0</v>
      </c>
      <c r="S202" s="4">
        <v>0</v>
      </c>
      <c r="T202" s="4">
        <v>0</v>
      </c>
      <c r="U202" s="4">
        <v>0</v>
      </c>
      <c r="V202" s="4">
        <v>0</v>
      </c>
      <c r="W202" s="4">
        <v>0</v>
      </c>
      <c r="X202" s="4">
        <v>0</v>
      </c>
      <c r="Y202" s="4">
        <v>0</v>
      </c>
      <c r="Z202" s="4">
        <v>0</v>
      </c>
      <c r="AA202" s="4">
        <v>0</v>
      </c>
      <c r="AB202" s="4">
        <v>0</v>
      </c>
      <c r="AC202" s="4">
        <v>0</v>
      </c>
      <c r="AD202" s="4">
        <v>0</v>
      </c>
    </row>
    <row r="203" spans="1:30" hidden="1" x14ac:dyDescent="0.2">
      <c r="A203" s="2" t="s">
        <v>247</v>
      </c>
      <c r="B203" s="4">
        <v>0</v>
      </c>
      <c r="C203" s="4">
        <v>0</v>
      </c>
      <c r="D203" s="4">
        <v>0</v>
      </c>
      <c r="E203" s="4">
        <v>0</v>
      </c>
      <c r="F203" s="4">
        <v>0</v>
      </c>
      <c r="G203" s="4">
        <v>0</v>
      </c>
      <c r="H203" s="4">
        <v>0</v>
      </c>
      <c r="I203" s="4">
        <v>0</v>
      </c>
      <c r="J203" s="4">
        <v>0</v>
      </c>
      <c r="K203" s="4">
        <v>0</v>
      </c>
      <c r="L203" s="4">
        <v>0</v>
      </c>
      <c r="M203" s="4">
        <v>0</v>
      </c>
      <c r="N203" s="4">
        <v>0</v>
      </c>
      <c r="O203" s="4">
        <v>0</v>
      </c>
      <c r="P203" s="4">
        <v>0</v>
      </c>
      <c r="Q203" s="4">
        <v>0</v>
      </c>
      <c r="R203" s="4">
        <v>0</v>
      </c>
      <c r="S203" s="4">
        <v>0</v>
      </c>
      <c r="T203" s="4">
        <v>0</v>
      </c>
      <c r="U203" s="4">
        <v>0</v>
      </c>
      <c r="V203" s="4">
        <v>0</v>
      </c>
      <c r="W203" s="4">
        <v>0</v>
      </c>
      <c r="X203" s="4">
        <v>0</v>
      </c>
      <c r="Y203" s="4">
        <v>0</v>
      </c>
      <c r="Z203" s="4">
        <v>0</v>
      </c>
      <c r="AA203" s="4">
        <v>0</v>
      </c>
      <c r="AB203" s="4">
        <v>0</v>
      </c>
      <c r="AC203" s="4">
        <v>0</v>
      </c>
      <c r="AD203" s="4">
        <v>0</v>
      </c>
    </row>
    <row r="204" spans="1:30" hidden="1" x14ac:dyDescent="0.2">
      <c r="A204" s="2" t="s">
        <v>248</v>
      </c>
      <c r="B204" s="4">
        <v>0</v>
      </c>
      <c r="C204" s="4">
        <v>0</v>
      </c>
      <c r="D204" s="4">
        <v>0</v>
      </c>
      <c r="E204" s="4">
        <v>0</v>
      </c>
      <c r="F204" s="4">
        <v>0</v>
      </c>
      <c r="G204" s="4">
        <v>0</v>
      </c>
      <c r="H204" s="4">
        <v>0</v>
      </c>
      <c r="I204" s="4">
        <v>0</v>
      </c>
      <c r="J204" s="4">
        <v>0</v>
      </c>
      <c r="K204" s="4">
        <v>0</v>
      </c>
      <c r="L204" s="4">
        <v>0</v>
      </c>
      <c r="M204" s="4">
        <v>0</v>
      </c>
      <c r="N204" s="4">
        <v>0</v>
      </c>
      <c r="O204" s="4">
        <v>0</v>
      </c>
      <c r="P204" s="4">
        <v>0</v>
      </c>
      <c r="Q204" s="4">
        <v>0</v>
      </c>
      <c r="R204" s="4">
        <v>0</v>
      </c>
      <c r="S204" s="4">
        <v>0</v>
      </c>
      <c r="T204" s="4">
        <v>0</v>
      </c>
      <c r="U204" s="4">
        <v>0</v>
      </c>
      <c r="V204" s="4">
        <v>0</v>
      </c>
      <c r="W204" s="4">
        <v>0</v>
      </c>
      <c r="X204" s="4">
        <v>0</v>
      </c>
      <c r="Y204" s="4">
        <v>0</v>
      </c>
      <c r="Z204" s="4">
        <v>0</v>
      </c>
      <c r="AA204" s="4">
        <v>0</v>
      </c>
      <c r="AB204" s="4">
        <v>0</v>
      </c>
      <c r="AC204" s="4">
        <v>0</v>
      </c>
      <c r="AD204" s="4">
        <v>0</v>
      </c>
    </row>
    <row r="205" spans="1:30" hidden="1" x14ac:dyDescent="0.2">
      <c r="A205" s="2" t="s">
        <v>249</v>
      </c>
      <c r="B205" s="4">
        <v>0</v>
      </c>
      <c r="C205" s="4">
        <v>0</v>
      </c>
      <c r="D205" s="4">
        <v>0</v>
      </c>
      <c r="E205" s="4">
        <v>0</v>
      </c>
      <c r="F205" s="4">
        <v>0</v>
      </c>
      <c r="G205" s="4">
        <v>0</v>
      </c>
      <c r="H205" s="4">
        <v>0</v>
      </c>
      <c r="I205" s="4">
        <v>0</v>
      </c>
      <c r="J205" s="4">
        <v>0</v>
      </c>
      <c r="K205" s="4">
        <v>0</v>
      </c>
      <c r="L205" s="4">
        <v>0</v>
      </c>
      <c r="M205" s="4">
        <v>0</v>
      </c>
      <c r="N205" s="4">
        <v>0</v>
      </c>
      <c r="O205" s="4">
        <v>0</v>
      </c>
      <c r="P205" s="4">
        <v>0</v>
      </c>
      <c r="Q205" s="4">
        <v>0</v>
      </c>
      <c r="R205" s="4">
        <v>0</v>
      </c>
      <c r="S205" s="4">
        <v>0</v>
      </c>
      <c r="T205" s="4">
        <v>0</v>
      </c>
      <c r="U205" s="4">
        <v>0</v>
      </c>
      <c r="V205" s="4">
        <v>0</v>
      </c>
      <c r="W205" s="4">
        <v>0</v>
      </c>
      <c r="X205" s="4">
        <v>0</v>
      </c>
      <c r="Y205" s="4">
        <v>0</v>
      </c>
      <c r="Z205" s="4">
        <v>0</v>
      </c>
      <c r="AA205" s="4">
        <v>0</v>
      </c>
      <c r="AB205" s="4">
        <v>0</v>
      </c>
      <c r="AC205" s="4">
        <v>0</v>
      </c>
      <c r="AD205" s="4">
        <v>0</v>
      </c>
    </row>
    <row r="206" spans="1:30" hidden="1" x14ac:dyDescent="0.2">
      <c r="A206" s="2" t="s">
        <v>250</v>
      </c>
      <c r="B206" s="4">
        <v>0</v>
      </c>
      <c r="C206" s="4">
        <v>0</v>
      </c>
      <c r="D206" s="4">
        <v>0</v>
      </c>
      <c r="E206" s="4">
        <v>0</v>
      </c>
      <c r="F206" s="4">
        <v>0</v>
      </c>
      <c r="G206" s="4">
        <v>0</v>
      </c>
      <c r="H206" s="4">
        <v>0</v>
      </c>
      <c r="I206" s="4">
        <v>0</v>
      </c>
      <c r="J206" s="4">
        <v>0</v>
      </c>
      <c r="K206" s="4">
        <v>0</v>
      </c>
      <c r="L206" s="4">
        <v>0</v>
      </c>
      <c r="M206" s="4">
        <v>0</v>
      </c>
      <c r="N206" s="4">
        <v>0</v>
      </c>
      <c r="O206" s="4">
        <v>0</v>
      </c>
      <c r="P206" s="4">
        <v>0</v>
      </c>
      <c r="Q206" s="4">
        <v>0</v>
      </c>
      <c r="R206" s="4">
        <v>0</v>
      </c>
      <c r="S206" s="4">
        <v>0</v>
      </c>
      <c r="T206" s="4">
        <v>0</v>
      </c>
      <c r="U206" s="4">
        <v>0</v>
      </c>
      <c r="V206" s="4">
        <v>0</v>
      </c>
      <c r="W206" s="4">
        <v>0</v>
      </c>
      <c r="X206" s="4">
        <v>0</v>
      </c>
      <c r="Y206" s="4">
        <v>0</v>
      </c>
      <c r="Z206" s="4">
        <v>0</v>
      </c>
      <c r="AA206" s="4">
        <v>0</v>
      </c>
      <c r="AB206" s="4">
        <v>0</v>
      </c>
      <c r="AC206" s="4">
        <v>0</v>
      </c>
      <c r="AD206" s="4">
        <v>0</v>
      </c>
    </row>
    <row r="207" spans="1:30" hidden="1" x14ac:dyDescent="0.2">
      <c r="A207" s="2" t="s">
        <v>251</v>
      </c>
      <c r="B207" s="4">
        <v>0</v>
      </c>
      <c r="C207" s="4">
        <v>0</v>
      </c>
      <c r="D207" s="4">
        <v>0</v>
      </c>
      <c r="E207" s="4">
        <v>0</v>
      </c>
      <c r="F207" s="4">
        <v>0</v>
      </c>
      <c r="G207" s="4">
        <v>0</v>
      </c>
      <c r="H207" s="4">
        <v>0</v>
      </c>
      <c r="I207" s="4">
        <v>0</v>
      </c>
      <c r="J207" s="4">
        <v>0</v>
      </c>
      <c r="K207" s="4">
        <v>0</v>
      </c>
      <c r="L207" s="4">
        <v>0</v>
      </c>
      <c r="M207" s="4">
        <v>0</v>
      </c>
      <c r="N207" s="4">
        <v>0</v>
      </c>
      <c r="O207" s="4">
        <v>0</v>
      </c>
      <c r="P207" s="4">
        <v>0</v>
      </c>
      <c r="Q207" s="4">
        <v>0</v>
      </c>
      <c r="R207" s="4">
        <v>0</v>
      </c>
      <c r="S207" s="4">
        <v>0</v>
      </c>
      <c r="T207" s="4">
        <v>0</v>
      </c>
      <c r="U207" s="4">
        <v>0</v>
      </c>
      <c r="V207" s="4">
        <v>0</v>
      </c>
      <c r="W207" s="4">
        <v>0</v>
      </c>
      <c r="X207" s="4">
        <v>0</v>
      </c>
      <c r="Y207" s="4">
        <v>0</v>
      </c>
      <c r="Z207" s="4">
        <v>0</v>
      </c>
      <c r="AA207" s="4">
        <v>0</v>
      </c>
      <c r="AB207" s="4">
        <v>0</v>
      </c>
      <c r="AC207" s="4">
        <v>0</v>
      </c>
      <c r="AD207" s="4">
        <v>0</v>
      </c>
    </row>
    <row r="208" spans="1:30" hidden="1" x14ac:dyDescent="0.2">
      <c r="A208" s="2" t="s">
        <v>252</v>
      </c>
      <c r="B208" s="4">
        <v>0</v>
      </c>
      <c r="C208" s="4">
        <v>0</v>
      </c>
      <c r="D208" s="4">
        <v>0</v>
      </c>
      <c r="E208" s="4">
        <v>0</v>
      </c>
      <c r="F208" s="4">
        <v>0</v>
      </c>
      <c r="G208" s="4">
        <v>0</v>
      </c>
      <c r="H208" s="4">
        <v>0</v>
      </c>
      <c r="I208" s="4">
        <v>0</v>
      </c>
      <c r="J208" s="4">
        <v>0</v>
      </c>
      <c r="K208" s="4">
        <v>0</v>
      </c>
      <c r="L208" s="4">
        <v>0</v>
      </c>
      <c r="M208" s="4">
        <v>0</v>
      </c>
      <c r="N208" s="4">
        <v>0</v>
      </c>
      <c r="O208" s="4">
        <v>0</v>
      </c>
      <c r="P208" s="4">
        <v>0</v>
      </c>
      <c r="Q208" s="4">
        <v>0</v>
      </c>
      <c r="R208" s="4">
        <v>0</v>
      </c>
      <c r="S208" s="4">
        <v>0</v>
      </c>
      <c r="T208" s="4">
        <v>0</v>
      </c>
      <c r="U208" s="4">
        <v>0</v>
      </c>
      <c r="V208" s="4">
        <v>0</v>
      </c>
      <c r="W208" s="4">
        <v>0</v>
      </c>
      <c r="X208" s="4">
        <v>0</v>
      </c>
      <c r="Y208" s="4">
        <v>0</v>
      </c>
      <c r="Z208" s="4">
        <v>0</v>
      </c>
      <c r="AA208" s="4">
        <v>0</v>
      </c>
      <c r="AB208" s="4">
        <v>0</v>
      </c>
      <c r="AC208" s="4">
        <v>0</v>
      </c>
      <c r="AD208" s="4">
        <v>0</v>
      </c>
    </row>
    <row r="209" spans="1:30" hidden="1" x14ac:dyDescent="0.2">
      <c r="A209" s="2" t="s">
        <v>253</v>
      </c>
      <c r="B209" s="4">
        <v>0</v>
      </c>
      <c r="C209" s="4">
        <v>0</v>
      </c>
      <c r="D209" s="4">
        <v>0</v>
      </c>
      <c r="E209" s="4">
        <v>0</v>
      </c>
      <c r="F209" s="4">
        <v>0</v>
      </c>
      <c r="G209" s="4">
        <v>0</v>
      </c>
      <c r="H209" s="4">
        <v>0</v>
      </c>
      <c r="I209" s="4">
        <v>0</v>
      </c>
      <c r="J209" s="4">
        <v>0</v>
      </c>
      <c r="K209" s="4">
        <v>0</v>
      </c>
      <c r="L209" s="4">
        <v>0</v>
      </c>
      <c r="M209" s="4">
        <v>0</v>
      </c>
      <c r="N209" s="4">
        <v>0</v>
      </c>
      <c r="O209" s="4">
        <v>0</v>
      </c>
      <c r="P209" s="4">
        <v>0</v>
      </c>
      <c r="Q209" s="4">
        <v>0</v>
      </c>
      <c r="R209" s="4">
        <v>0</v>
      </c>
      <c r="S209" s="4">
        <v>0</v>
      </c>
      <c r="T209" s="4">
        <v>0</v>
      </c>
      <c r="U209" s="4">
        <v>0</v>
      </c>
      <c r="V209" s="4">
        <v>0</v>
      </c>
      <c r="W209" s="4">
        <v>0</v>
      </c>
      <c r="X209" s="4">
        <v>0</v>
      </c>
      <c r="Y209" s="4">
        <v>0</v>
      </c>
      <c r="Z209" s="4">
        <v>0</v>
      </c>
      <c r="AA209" s="4">
        <v>0</v>
      </c>
      <c r="AB209" s="4">
        <v>0</v>
      </c>
      <c r="AC209" s="4">
        <v>0</v>
      </c>
      <c r="AD209" s="4">
        <v>0</v>
      </c>
    </row>
    <row r="210" spans="1:30" hidden="1" x14ac:dyDescent="0.2">
      <c r="A210" s="2" t="s">
        <v>254</v>
      </c>
      <c r="B210" s="4">
        <v>0</v>
      </c>
      <c r="C210" s="4">
        <v>0</v>
      </c>
      <c r="D210" s="4">
        <v>0</v>
      </c>
      <c r="E210" s="4">
        <v>0</v>
      </c>
      <c r="F210" s="4">
        <v>0</v>
      </c>
      <c r="G210" s="4">
        <v>0</v>
      </c>
      <c r="H210" s="4">
        <v>0</v>
      </c>
      <c r="I210" s="4">
        <v>0</v>
      </c>
      <c r="J210" s="4">
        <v>0</v>
      </c>
      <c r="K210" s="4">
        <v>0</v>
      </c>
      <c r="L210" s="4">
        <v>0</v>
      </c>
      <c r="M210" s="4">
        <v>0</v>
      </c>
      <c r="N210" s="4">
        <v>0</v>
      </c>
      <c r="O210" s="4">
        <v>0</v>
      </c>
      <c r="P210" s="4">
        <v>0</v>
      </c>
      <c r="Q210" s="4">
        <v>0</v>
      </c>
      <c r="R210" s="4">
        <v>0</v>
      </c>
      <c r="S210" s="4">
        <v>0</v>
      </c>
      <c r="T210" s="4">
        <v>0</v>
      </c>
      <c r="U210" s="4">
        <v>0</v>
      </c>
      <c r="V210" s="4">
        <v>0</v>
      </c>
      <c r="W210" s="4">
        <v>0</v>
      </c>
      <c r="X210" s="4">
        <v>0</v>
      </c>
      <c r="Y210" s="4">
        <v>0</v>
      </c>
      <c r="Z210" s="4">
        <v>0</v>
      </c>
      <c r="AA210" s="4">
        <v>0</v>
      </c>
      <c r="AB210" s="4">
        <v>0</v>
      </c>
      <c r="AC210" s="4">
        <v>0</v>
      </c>
      <c r="AD210" s="4">
        <v>0</v>
      </c>
    </row>
    <row r="211" spans="1:30" hidden="1" x14ac:dyDescent="0.2">
      <c r="A211" s="2" t="s">
        <v>255</v>
      </c>
      <c r="B211" s="4">
        <v>0</v>
      </c>
      <c r="C211" s="4">
        <v>0</v>
      </c>
      <c r="D211" s="4">
        <v>0</v>
      </c>
      <c r="E211" s="4">
        <v>0</v>
      </c>
      <c r="F211" s="4">
        <v>0</v>
      </c>
      <c r="G211" s="4">
        <v>0</v>
      </c>
      <c r="H211" s="4">
        <v>0</v>
      </c>
      <c r="I211" s="4">
        <v>0</v>
      </c>
      <c r="J211" s="4">
        <v>0</v>
      </c>
      <c r="K211" s="4">
        <v>0</v>
      </c>
      <c r="L211" s="4">
        <v>0</v>
      </c>
      <c r="M211" s="4">
        <v>0</v>
      </c>
      <c r="N211" s="4">
        <v>0</v>
      </c>
      <c r="O211" s="4">
        <v>0</v>
      </c>
      <c r="P211" s="4">
        <v>0</v>
      </c>
      <c r="Q211" s="4">
        <v>0</v>
      </c>
      <c r="R211" s="4">
        <v>0</v>
      </c>
      <c r="S211" s="4">
        <v>0</v>
      </c>
      <c r="T211" s="4">
        <v>0</v>
      </c>
      <c r="U211" s="4">
        <v>0</v>
      </c>
      <c r="V211" s="4">
        <v>0</v>
      </c>
      <c r="W211" s="4">
        <v>0</v>
      </c>
      <c r="X211" s="4">
        <v>0</v>
      </c>
      <c r="Y211" s="4">
        <v>0</v>
      </c>
      <c r="Z211" s="4">
        <v>0</v>
      </c>
      <c r="AA211" s="4">
        <v>0</v>
      </c>
      <c r="AB211" s="4">
        <v>0</v>
      </c>
      <c r="AC211" s="4">
        <v>0</v>
      </c>
      <c r="AD211" s="4">
        <v>0</v>
      </c>
    </row>
    <row r="212" spans="1:30" hidden="1" x14ac:dyDescent="0.2">
      <c r="A212" s="2" t="s">
        <v>256</v>
      </c>
      <c r="B212" s="4">
        <v>0</v>
      </c>
      <c r="C212" s="4">
        <v>0</v>
      </c>
      <c r="D212" s="4">
        <v>0</v>
      </c>
      <c r="E212" s="4">
        <v>0</v>
      </c>
      <c r="F212" s="4">
        <v>0</v>
      </c>
      <c r="G212" s="4">
        <v>0</v>
      </c>
      <c r="H212" s="4">
        <v>0</v>
      </c>
      <c r="I212" s="4">
        <v>0</v>
      </c>
      <c r="J212" s="4">
        <v>0</v>
      </c>
      <c r="K212" s="4">
        <v>0</v>
      </c>
      <c r="L212" s="4">
        <v>0</v>
      </c>
      <c r="M212" s="4">
        <v>0</v>
      </c>
      <c r="N212" s="4">
        <v>0</v>
      </c>
      <c r="O212" s="4">
        <v>0</v>
      </c>
      <c r="P212" s="4">
        <v>0</v>
      </c>
      <c r="Q212" s="4">
        <v>0</v>
      </c>
      <c r="R212" s="4">
        <v>0</v>
      </c>
      <c r="S212" s="4">
        <v>0</v>
      </c>
      <c r="T212" s="4">
        <v>0</v>
      </c>
      <c r="U212" s="4">
        <v>0</v>
      </c>
      <c r="V212" s="4">
        <v>0</v>
      </c>
      <c r="W212" s="4">
        <v>0</v>
      </c>
      <c r="X212" s="4">
        <v>0</v>
      </c>
      <c r="Y212" s="4">
        <v>0</v>
      </c>
      <c r="Z212" s="4">
        <v>0</v>
      </c>
      <c r="AA212" s="4">
        <v>0</v>
      </c>
      <c r="AB212" s="4">
        <v>0</v>
      </c>
      <c r="AC212" s="4">
        <v>0</v>
      </c>
      <c r="AD212" s="4">
        <v>0</v>
      </c>
    </row>
    <row r="213" spans="1:30" hidden="1" x14ac:dyDescent="0.2">
      <c r="A213" s="2" t="s">
        <v>257</v>
      </c>
      <c r="B213" s="4">
        <v>0</v>
      </c>
      <c r="C213" s="4">
        <v>0</v>
      </c>
      <c r="D213" s="4">
        <v>0</v>
      </c>
      <c r="E213" s="4">
        <v>0</v>
      </c>
      <c r="F213" s="4">
        <v>0</v>
      </c>
      <c r="G213" s="4">
        <v>0</v>
      </c>
      <c r="H213" s="4">
        <v>0</v>
      </c>
      <c r="I213" s="4">
        <v>0</v>
      </c>
      <c r="J213" s="4">
        <v>0</v>
      </c>
      <c r="K213" s="4">
        <v>0</v>
      </c>
      <c r="L213" s="4">
        <v>0</v>
      </c>
      <c r="M213" s="4">
        <v>0</v>
      </c>
      <c r="N213" s="4">
        <v>0</v>
      </c>
      <c r="O213" s="4">
        <v>0</v>
      </c>
      <c r="P213" s="4">
        <v>0</v>
      </c>
      <c r="Q213" s="4">
        <v>0</v>
      </c>
      <c r="R213" s="4">
        <v>0</v>
      </c>
      <c r="S213" s="4">
        <v>0</v>
      </c>
      <c r="T213" s="4">
        <v>0</v>
      </c>
      <c r="U213" s="4">
        <v>0</v>
      </c>
      <c r="V213" s="4">
        <v>0</v>
      </c>
      <c r="W213" s="4">
        <v>0</v>
      </c>
      <c r="X213" s="4">
        <v>0</v>
      </c>
      <c r="Y213" s="4">
        <v>0</v>
      </c>
      <c r="Z213" s="4">
        <v>0</v>
      </c>
      <c r="AA213" s="4">
        <v>0</v>
      </c>
      <c r="AB213" s="4">
        <v>0</v>
      </c>
      <c r="AC213" s="4">
        <v>0</v>
      </c>
      <c r="AD213" s="4">
        <v>0</v>
      </c>
    </row>
    <row r="214" spans="1:30" hidden="1" x14ac:dyDescent="0.2">
      <c r="A214" s="2" t="s">
        <v>258</v>
      </c>
      <c r="B214" s="4">
        <v>0</v>
      </c>
      <c r="C214" s="4">
        <v>0</v>
      </c>
      <c r="D214" s="4">
        <v>0</v>
      </c>
      <c r="E214" s="4">
        <v>0</v>
      </c>
      <c r="F214" s="4">
        <v>0</v>
      </c>
      <c r="G214" s="4">
        <v>0</v>
      </c>
      <c r="H214" s="4">
        <v>0</v>
      </c>
      <c r="I214" s="4">
        <v>0</v>
      </c>
      <c r="J214" s="4">
        <v>0</v>
      </c>
      <c r="K214" s="4">
        <v>0</v>
      </c>
      <c r="L214" s="4">
        <v>0</v>
      </c>
      <c r="M214" s="4">
        <v>0</v>
      </c>
      <c r="N214" s="4">
        <v>0</v>
      </c>
      <c r="O214" s="4">
        <v>0</v>
      </c>
      <c r="P214" s="4">
        <v>0</v>
      </c>
      <c r="Q214" s="4">
        <v>0</v>
      </c>
      <c r="R214" s="4">
        <v>0</v>
      </c>
      <c r="S214" s="4">
        <v>0</v>
      </c>
      <c r="T214" s="4">
        <v>0</v>
      </c>
      <c r="U214" s="4">
        <v>0</v>
      </c>
      <c r="V214" s="4">
        <v>0</v>
      </c>
      <c r="W214" s="4">
        <v>0</v>
      </c>
      <c r="X214" s="4">
        <v>0</v>
      </c>
      <c r="Y214" s="4">
        <v>0</v>
      </c>
      <c r="Z214" s="4">
        <v>0</v>
      </c>
      <c r="AA214" s="4">
        <v>0</v>
      </c>
      <c r="AB214" s="4">
        <v>0</v>
      </c>
      <c r="AC214" s="4">
        <v>0</v>
      </c>
      <c r="AD214" s="4">
        <v>0</v>
      </c>
    </row>
    <row r="215" spans="1:30" hidden="1" x14ac:dyDescent="0.2">
      <c r="A215" s="2" t="s">
        <v>259</v>
      </c>
      <c r="B215" s="4">
        <v>0</v>
      </c>
      <c r="C215" s="4">
        <v>0</v>
      </c>
      <c r="D215" s="4">
        <v>0</v>
      </c>
      <c r="E215" s="4">
        <v>0</v>
      </c>
      <c r="F215" s="4">
        <v>0</v>
      </c>
      <c r="G215" s="4">
        <v>0</v>
      </c>
      <c r="H215" s="4">
        <v>0</v>
      </c>
      <c r="I215" s="4">
        <v>0</v>
      </c>
      <c r="J215" s="4">
        <v>0</v>
      </c>
      <c r="K215" s="4">
        <v>0</v>
      </c>
      <c r="L215" s="4">
        <v>0</v>
      </c>
      <c r="M215" s="4">
        <v>0</v>
      </c>
      <c r="N215" s="4">
        <v>0</v>
      </c>
      <c r="O215" s="4">
        <v>0</v>
      </c>
      <c r="P215" s="4">
        <v>0</v>
      </c>
      <c r="Q215" s="4">
        <v>0</v>
      </c>
      <c r="R215" s="4">
        <v>0</v>
      </c>
      <c r="S215" s="4">
        <v>0</v>
      </c>
      <c r="T215" s="4">
        <v>0</v>
      </c>
      <c r="U215" s="4">
        <v>0</v>
      </c>
      <c r="V215" s="4">
        <v>0</v>
      </c>
      <c r="W215" s="4">
        <v>0</v>
      </c>
      <c r="X215" s="4">
        <v>0</v>
      </c>
      <c r="Y215" s="4">
        <v>0</v>
      </c>
      <c r="Z215" s="4">
        <v>0</v>
      </c>
      <c r="AA215" s="4">
        <v>0</v>
      </c>
      <c r="AB215" s="4">
        <v>0</v>
      </c>
      <c r="AC215" s="4">
        <v>0</v>
      </c>
      <c r="AD215" s="4">
        <v>0</v>
      </c>
    </row>
    <row r="216" spans="1:30" hidden="1" x14ac:dyDescent="0.2">
      <c r="A216" s="2" t="s">
        <v>260</v>
      </c>
      <c r="B216" s="4">
        <v>0</v>
      </c>
      <c r="C216" s="4">
        <v>0</v>
      </c>
      <c r="D216" s="4">
        <v>0</v>
      </c>
      <c r="E216" s="4">
        <v>0</v>
      </c>
      <c r="F216" s="4">
        <v>0</v>
      </c>
      <c r="G216" s="4">
        <v>0</v>
      </c>
      <c r="H216" s="4">
        <v>0</v>
      </c>
      <c r="I216" s="4">
        <v>0</v>
      </c>
      <c r="J216" s="4">
        <v>0</v>
      </c>
      <c r="K216" s="4">
        <v>0</v>
      </c>
      <c r="L216" s="4">
        <v>0</v>
      </c>
      <c r="M216" s="4">
        <v>0</v>
      </c>
      <c r="N216" s="4">
        <v>0</v>
      </c>
      <c r="O216" s="4">
        <v>0</v>
      </c>
      <c r="P216" s="4">
        <v>0</v>
      </c>
      <c r="Q216" s="4">
        <v>0</v>
      </c>
      <c r="R216" s="4">
        <v>0</v>
      </c>
      <c r="S216" s="4">
        <v>0</v>
      </c>
      <c r="T216" s="4">
        <v>0</v>
      </c>
      <c r="U216" s="4">
        <v>0</v>
      </c>
      <c r="V216" s="4">
        <v>0</v>
      </c>
      <c r="W216" s="4">
        <v>0</v>
      </c>
      <c r="X216" s="4">
        <v>0</v>
      </c>
      <c r="Y216" s="4">
        <v>0</v>
      </c>
      <c r="Z216" s="4">
        <v>0</v>
      </c>
      <c r="AA216" s="4">
        <v>0</v>
      </c>
      <c r="AB216" s="4">
        <v>0</v>
      </c>
      <c r="AC216" s="4">
        <v>0</v>
      </c>
      <c r="AD216" s="4">
        <v>0</v>
      </c>
    </row>
    <row r="217" spans="1:30" hidden="1" x14ac:dyDescent="0.2">
      <c r="A217" s="2" t="s">
        <v>261</v>
      </c>
      <c r="B217" s="4">
        <v>0</v>
      </c>
      <c r="C217" s="4">
        <v>0</v>
      </c>
      <c r="D217" s="4">
        <v>0</v>
      </c>
      <c r="E217" s="4">
        <v>0</v>
      </c>
      <c r="F217" s="4">
        <v>0</v>
      </c>
      <c r="G217" s="4">
        <v>0</v>
      </c>
      <c r="H217" s="4">
        <v>0</v>
      </c>
      <c r="I217" s="4">
        <v>0</v>
      </c>
      <c r="J217" s="4">
        <v>0</v>
      </c>
      <c r="K217" s="4">
        <v>0</v>
      </c>
      <c r="L217" s="4">
        <v>0</v>
      </c>
      <c r="M217" s="4">
        <v>0</v>
      </c>
      <c r="N217" s="4">
        <v>0</v>
      </c>
      <c r="O217" s="4">
        <v>0</v>
      </c>
      <c r="P217" s="4">
        <v>0</v>
      </c>
      <c r="Q217" s="4">
        <v>0</v>
      </c>
      <c r="R217" s="4">
        <v>0</v>
      </c>
      <c r="S217" s="4">
        <v>0</v>
      </c>
      <c r="T217" s="4">
        <v>0</v>
      </c>
      <c r="U217" s="4">
        <v>0</v>
      </c>
      <c r="V217" s="4">
        <v>0</v>
      </c>
      <c r="W217" s="4">
        <v>0</v>
      </c>
      <c r="X217" s="4">
        <v>0</v>
      </c>
      <c r="Y217" s="4">
        <v>0</v>
      </c>
      <c r="Z217" s="4">
        <v>0</v>
      </c>
      <c r="AA217" s="4">
        <v>0</v>
      </c>
      <c r="AB217" s="4">
        <v>0</v>
      </c>
      <c r="AC217" s="4">
        <v>0</v>
      </c>
      <c r="AD217" s="4">
        <v>0</v>
      </c>
    </row>
    <row r="218" spans="1:30" hidden="1" x14ac:dyDescent="0.2">
      <c r="A218" s="2" t="s">
        <v>262</v>
      </c>
      <c r="B218" s="4">
        <v>0</v>
      </c>
      <c r="C218" s="4">
        <v>0</v>
      </c>
      <c r="D218" s="4">
        <v>0</v>
      </c>
      <c r="E218" s="4">
        <v>0</v>
      </c>
      <c r="F218" s="4">
        <v>0</v>
      </c>
      <c r="G218" s="4">
        <v>0</v>
      </c>
      <c r="H218" s="4">
        <v>0</v>
      </c>
      <c r="I218" s="4">
        <v>0</v>
      </c>
      <c r="J218" s="4">
        <v>0</v>
      </c>
      <c r="K218" s="4">
        <v>0</v>
      </c>
      <c r="L218" s="4">
        <v>0</v>
      </c>
      <c r="M218" s="4">
        <v>0</v>
      </c>
      <c r="N218" s="4">
        <v>0</v>
      </c>
      <c r="O218" s="4">
        <v>0</v>
      </c>
      <c r="P218" s="4">
        <v>0</v>
      </c>
      <c r="Q218" s="4">
        <v>0</v>
      </c>
      <c r="R218" s="4">
        <v>0</v>
      </c>
      <c r="S218" s="4">
        <v>0</v>
      </c>
      <c r="T218" s="4">
        <v>0</v>
      </c>
      <c r="U218" s="4">
        <v>0</v>
      </c>
      <c r="V218" s="4">
        <v>0</v>
      </c>
      <c r="W218" s="4">
        <v>0</v>
      </c>
      <c r="X218" s="4">
        <v>0</v>
      </c>
      <c r="Y218" s="4">
        <v>0</v>
      </c>
      <c r="Z218" s="4">
        <v>0</v>
      </c>
      <c r="AA218" s="4">
        <v>0</v>
      </c>
      <c r="AB218" s="4">
        <v>0</v>
      </c>
      <c r="AC218" s="4">
        <v>0</v>
      </c>
      <c r="AD218" s="4">
        <v>0</v>
      </c>
    </row>
    <row r="219" spans="1:30" hidden="1" x14ac:dyDescent="0.2">
      <c r="A219" s="2" t="s">
        <v>263</v>
      </c>
      <c r="B219" s="4">
        <v>0</v>
      </c>
      <c r="C219" s="4">
        <v>0</v>
      </c>
      <c r="D219" s="4">
        <v>0</v>
      </c>
      <c r="E219" s="4">
        <v>0</v>
      </c>
      <c r="F219" s="4">
        <v>0</v>
      </c>
      <c r="G219" s="4">
        <v>0</v>
      </c>
      <c r="H219" s="4">
        <v>0</v>
      </c>
      <c r="I219" s="4">
        <v>0</v>
      </c>
      <c r="J219" s="4">
        <v>0</v>
      </c>
      <c r="K219" s="4">
        <v>0</v>
      </c>
      <c r="L219" s="4">
        <v>0</v>
      </c>
      <c r="M219" s="4">
        <v>0</v>
      </c>
      <c r="N219" s="4">
        <v>0</v>
      </c>
      <c r="O219" s="4">
        <v>0</v>
      </c>
      <c r="P219" s="4">
        <v>0</v>
      </c>
      <c r="Q219" s="4">
        <v>0</v>
      </c>
      <c r="R219" s="4">
        <v>0</v>
      </c>
      <c r="S219" s="4">
        <v>0</v>
      </c>
      <c r="T219" s="4">
        <v>0</v>
      </c>
      <c r="U219" s="4">
        <v>0</v>
      </c>
      <c r="V219" s="4">
        <v>0</v>
      </c>
      <c r="W219" s="4">
        <v>0</v>
      </c>
      <c r="X219" s="4">
        <v>0</v>
      </c>
      <c r="Y219" s="4">
        <v>0</v>
      </c>
      <c r="Z219" s="4">
        <v>0</v>
      </c>
      <c r="AA219" s="4">
        <v>0</v>
      </c>
      <c r="AB219" s="4">
        <v>0</v>
      </c>
      <c r="AC219" s="4">
        <v>0</v>
      </c>
      <c r="AD219" s="4">
        <v>0</v>
      </c>
    </row>
    <row r="220" spans="1:30" hidden="1" x14ac:dyDescent="0.2">
      <c r="A220" s="2" t="s">
        <v>264</v>
      </c>
      <c r="B220" s="4">
        <v>0</v>
      </c>
      <c r="C220" s="4">
        <v>0</v>
      </c>
      <c r="D220" s="4">
        <v>0</v>
      </c>
      <c r="E220" s="4">
        <v>0</v>
      </c>
      <c r="F220" s="4">
        <v>0</v>
      </c>
      <c r="G220" s="4">
        <v>0</v>
      </c>
      <c r="H220" s="4">
        <v>0</v>
      </c>
      <c r="I220" s="4">
        <v>0</v>
      </c>
      <c r="J220" s="4">
        <v>0</v>
      </c>
      <c r="K220" s="4">
        <v>0</v>
      </c>
      <c r="L220" s="4">
        <v>0</v>
      </c>
      <c r="M220" s="4">
        <v>0</v>
      </c>
      <c r="N220" s="4">
        <v>0</v>
      </c>
      <c r="O220" s="4">
        <v>0</v>
      </c>
      <c r="P220" s="4">
        <v>0</v>
      </c>
      <c r="Q220" s="4">
        <v>0</v>
      </c>
      <c r="R220" s="4">
        <v>0</v>
      </c>
      <c r="S220" s="4">
        <v>0</v>
      </c>
      <c r="T220" s="4">
        <v>0</v>
      </c>
      <c r="U220" s="4">
        <v>0</v>
      </c>
      <c r="V220" s="4">
        <v>0</v>
      </c>
      <c r="W220" s="4">
        <v>0</v>
      </c>
      <c r="X220" s="4">
        <v>0</v>
      </c>
      <c r="Y220" s="4">
        <v>0</v>
      </c>
      <c r="Z220" s="4">
        <v>0</v>
      </c>
      <c r="AA220" s="4">
        <v>0</v>
      </c>
      <c r="AB220" s="4">
        <v>0</v>
      </c>
      <c r="AC220" s="4">
        <v>0</v>
      </c>
      <c r="AD220" s="4">
        <v>0</v>
      </c>
    </row>
    <row r="221" spans="1:30" hidden="1" x14ac:dyDescent="0.2">
      <c r="A221" s="2" t="s">
        <v>265</v>
      </c>
      <c r="B221" s="4">
        <v>0</v>
      </c>
      <c r="C221" s="4">
        <v>0</v>
      </c>
      <c r="D221" s="4">
        <v>0</v>
      </c>
      <c r="E221" s="4">
        <v>0</v>
      </c>
      <c r="F221" s="4">
        <v>0</v>
      </c>
      <c r="G221" s="4">
        <v>0</v>
      </c>
      <c r="H221" s="4">
        <v>0</v>
      </c>
      <c r="I221" s="4">
        <v>0</v>
      </c>
      <c r="J221" s="4">
        <v>0</v>
      </c>
      <c r="K221" s="4">
        <v>0</v>
      </c>
      <c r="L221" s="4">
        <v>0</v>
      </c>
      <c r="M221" s="4">
        <v>0</v>
      </c>
      <c r="N221" s="4">
        <v>0</v>
      </c>
      <c r="O221" s="4">
        <v>0</v>
      </c>
      <c r="P221" s="4">
        <v>0</v>
      </c>
      <c r="Q221" s="4">
        <v>0</v>
      </c>
      <c r="R221" s="4">
        <v>0</v>
      </c>
      <c r="S221" s="4">
        <v>0</v>
      </c>
      <c r="T221" s="4">
        <v>0</v>
      </c>
      <c r="U221" s="4">
        <v>0</v>
      </c>
      <c r="V221" s="4">
        <v>0</v>
      </c>
      <c r="W221" s="4">
        <v>0</v>
      </c>
      <c r="X221" s="4">
        <v>0</v>
      </c>
      <c r="Y221" s="4">
        <v>0</v>
      </c>
      <c r="Z221" s="4">
        <v>0</v>
      </c>
      <c r="AA221" s="4">
        <v>0</v>
      </c>
      <c r="AB221" s="4">
        <v>0</v>
      </c>
      <c r="AC221" s="4">
        <v>0</v>
      </c>
      <c r="AD221" s="4">
        <v>0</v>
      </c>
    </row>
    <row r="222" spans="1:30" hidden="1" x14ac:dyDescent="0.2">
      <c r="A222" s="2" t="s">
        <v>266</v>
      </c>
      <c r="B222" s="4">
        <v>0</v>
      </c>
      <c r="C222" s="4">
        <v>0</v>
      </c>
      <c r="D222" s="4">
        <v>0</v>
      </c>
      <c r="E222" s="4">
        <v>0</v>
      </c>
      <c r="F222" s="4">
        <v>0</v>
      </c>
      <c r="G222" s="4">
        <v>0</v>
      </c>
      <c r="H222" s="4">
        <v>0</v>
      </c>
      <c r="I222" s="4">
        <v>0</v>
      </c>
      <c r="J222" s="4">
        <v>0</v>
      </c>
      <c r="K222" s="4">
        <v>0</v>
      </c>
      <c r="L222" s="4">
        <v>0</v>
      </c>
      <c r="M222" s="4">
        <v>0</v>
      </c>
      <c r="N222" s="4">
        <v>0</v>
      </c>
      <c r="O222" s="4">
        <v>0</v>
      </c>
      <c r="P222" s="4">
        <v>0</v>
      </c>
      <c r="Q222" s="4">
        <v>0</v>
      </c>
      <c r="R222" s="4">
        <v>0</v>
      </c>
      <c r="S222" s="4">
        <v>0</v>
      </c>
      <c r="T222" s="4">
        <v>0</v>
      </c>
      <c r="U222" s="4">
        <v>0</v>
      </c>
      <c r="V222" s="4">
        <v>0</v>
      </c>
      <c r="W222" s="4">
        <v>0</v>
      </c>
      <c r="X222" s="4">
        <v>0</v>
      </c>
      <c r="Y222" s="4">
        <v>0</v>
      </c>
      <c r="Z222" s="4">
        <v>0</v>
      </c>
      <c r="AA222" s="4">
        <v>0</v>
      </c>
      <c r="AB222" s="4">
        <v>0</v>
      </c>
      <c r="AC222" s="4">
        <v>0</v>
      </c>
      <c r="AD222" s="4">
        <v>0</v>
      </c>
    </row>
    <row r="223" spans="1:30" hidden="1" x14ac:dyDescent="0.2">
      <c r="A223" s="2" t="s">
        <v>267</v>
      </c>
      <c r="B223" s="4">
        <v>0</v>
      </c>
      <c r="C223" s="4">
        <v>0</v>
      </c>
      <c r="D223" s="4">
        <v>0</v>
      </c>
      <c r="E223" s="4">
        <v>0</v>
      </c>
      <c r="F223" s="4">
        <v>0</v>
      </c>
      <c r="G223" s="4">
        <v>0</v>
      </c>
      <c r="H223" s="4">
        <v>0</v>
      </c>
      <c r="I223" s="4">
        <v>0</v>
      </c>
      <c r="J223" s="4">
        <v>0</v>
      </c>
      <c r="K223" s="4">
        <v>0</v>
      </c>
      <c r="L223" s="4">
        <v>0</v>
      </c>
      <c r="M223" s="4">
        <v>0</v>
      </c>
      <c r="N223" s="4">
        <v>0</v>
      </c>
      <c r="O223" s="4">
        <v>0</v>
      </c>
      <c r="P223" s="4">
        <v>0</v>
      </c>
      <c r="Q223" s="4">
        <v>0</v>
      </c>
      <c r="R223" s="4">
        <v>0</v>
      </c>
      <c r="S223" s="4">
        <v>0</v>
      </c>
      <c r="T223" s="4">
        <v>0</v>
      </c>
      <c r="U223" s="4">
        <v>0</v>
      </c>
      <c r="V223" s="4">
        <v>0</v>
      </c>
      <c r="W223" s="4">
        <v>0</v>
      </c>
      <c r="X223" s="4">
        <v>0</v>
      </c>
      <c r="Y223" s="4">
        <v>0</v>
      </c>
      <c r="Z223" s="4">
        <v>0</v>
      </c>
      <c r="AA223" s="4">
        <v>0</v>
      </c>
      <c r="AB223" s="4">
        <v>0</v>
      </c>
      <c r="AC223" s="4">
        <v>0</v>
      </c>
      <c r="AD223" s="4">
        <v>0</v>
      </c>
    </row>
    <row r="224" spans="1:30" hidden="1" x14ac:dyDescent="0.2">
      <c r="A224" s="2" t="s">
        <v>268</v>
      </c>
      <c r="B224" s="4">
        <v>0</v>
      </c>
      <c r="C224" s="4">
        <v>0</v>
      </c>
      <c r="D224" s="4">
        <v>0</v>
      </c>
      <c r="E224" s="4">
        <v>0</v>
      </c>
      <c r="F224" s="4">
        <v>0</v>
      </c>
      <c r="G224" s="4">
        <v>0</v>
      </c>
      <c r="H224" s="4">
        <v>0</v>
      </c>
      <c r="I224" s="4">
        <v>0</v>
      </c>
      <c r="J224" s="4">
        <v>0</v>
      </c>
      <c r="K224" s="4">
        <v>0</v>
      </c>
      <c r="L224" s="4">
        <v>0</v>
      </c>
      <c r="M224" s="4">
        <v>0</v>
      </c>
      <c r="N224" s="4">
        <v>0</v>
      </c>
      <c r="O224" s="4">
        <v>0</v>
      </c>
      <c r="P224" s="4">
        <v>0</v>
      </c>
      <c r="Q224" s="4">
        <v>0</v>
      </c>
      <c r="R224" s="4">
        <v>0</v>
      </c>
      <c r="S224" s="4">
        <v>0</v>
      </c>
      <c r="T224" s="4">
        <v>0</v>
      </c>
      <c r="U224" s="4">
        <v>0</v>
      </c>
      <c r="V224" s="4">
        <v>0</v>
      </c>
      <c r="W224" s="4">
        <v>0</v>
      </c>
      <c r="X224" s="4">
        <v>0</v>
      </c>
      <c r="Y224" s="4">
        <v>0</v>
      </c>
      <c r="Z224" s="4">
        <v>0</v>
      </c>
      <c r="AA224" s="4">
        <v>0</v>
      </c>
      <c r="AB224" s="4">
        <v>0</v>
      </c>
      <c r="AC224" s="4">
        <v>0</v>
      </c>
      <c r="AD224" s="4">
        <v>0</v>
      </c>
    </row>
    <row r="225" spans="1:30" hidden="1" x14ac:dyDescent="0.2">
      <c r="A225" s="2" t="s">
        <v>269</v>
      </c>
      <c r="B225" s="4">
        <v>0</v>
      </c>
      <c r="C225" s="4">
        <v>0</v>
      </c>
      <c r="D225" s="4">
        <v>0</v>
      </c>
      <c r="E225" s="4">
        <v>0</v>
      </c>
      <c r="F225" s="4">
        <v>0</v>
      </c>
      <c r="G225" s="4">
        <v>0</v>
      </c>
      <c r="H225" s="4">
        <v>0</v>
      </c>
      <c r="I225" s="4">
        <v>0</v>
      </c>
      <c r="J225" s="4">
        <v>0</v>
      </c>
      <c r="K225" s="4">
        <v>0</v>
      </c>
      <c r="L225" s="4">
        <v>0</v>
      </c>
      <c r="M225" s="4">
        <v>0</v>
      </c>
      <c r="N225" s="4">
        <v>0</v>
      </c>
      <c r="O225" s="4">
        <v>0</v>
      </c>
      <c r="P225" s="4">
        <v>0</v>
      </c>
      <c r="Q225" s="4">
        <v>0</v>
      </c>
      <c r="R225" s="4">
        <v>0</v>
      </c>
      <c r="S225" s="4">
        <v>0</v>
      </c>
      <c r="T225" s="4">
        <v>0</v>
      </c>
      <c r="U225" s="4">
        <v>0</v>
      </c>
      <c r="V225" s="4">
        <v>0</v>
      </c>
      <c r="W225" s="4">
        <v>0</v>
      </c>
      <c r="X225" s="4">
        <v>0</v>
      </c>
      <c r="Y225" s="4">
        <v>0</v>
      </c>
      <c r="Z225" s="4">
        <v>0</v>
      </c>
      <c r="AA225" s="4">
        <v>0</v>
      </c>
      <c r="AB225" s="4">
        <v>0</v>
      </c>
      <c r="AC225" s="4">
        <v>0</v>
      </c>
      <c r="AD225" s="4">
        <v>0</v>
      </c>
    </row>
    <row r="226" spans="1:30" hidden="1" x14ac:dyDescent="0.2">
      <c r="A226" s="2" t="s">
        <v>270</v>
      </c>
      <c r="B226" s="4">
        <v>0</v>
      </c>
      <c r="C226" s="4">
        <v>0</v>
      </c>
      <c r="D226" s="4">
        <v>0</v>
      </c>
      <c r="E226" s="4">
        <v>0</v>
      </c>
      <c r="F226" s="4">
        <v>0</v>
      </c>
      <c r="G226" s="4">
        <v>0</v>
      </c>
      <c r="H226" s="4">
        <v>0</v>
      </c>
      <c r="I226" s="4">
        <v>0</v>
      </c>
      <c r="J226" s="4">
        <v>0</v>
      </c>
      <c r="K226" s="4">
        <v>0</v>
      </c>
      <c r="L226" s="4">
        <v>0</v>
      </c>
      <c r="M226" s="4">
        <v>0</v>
      </c>
      <c r="N226" s="4">
        <v>0</v>
      </c>
      <c r="O226" s="4">
        <v>0</v>
      </c>
      <c r="P226" s="4">
        <v>0</v>
      </c>
      <c r="Q226" s="4">
        <v>0</v>
      </c>
      <c r="R226" s="4">
        <v>0</v>
      </c>
      <c r="S226" s="4">
        <v>0</v>
      </c>
      <c r="T226" s="4">
        <v>0</v>
      </c>
      <c r="U226" s="4">
        <v>0</v>
      </c>
      <c r="V226" s="4">
        <v>0</v>
      </c>
      <c r="W226" s="4">
        <v>0</v>
      </c>
      <c r="X226" s="4">
        <v>0</v>
      </c>
      <c r="Y226" s="4">
        <v>0</v>
      </c>
      <c r="Z226" s="4">
        <v>0</v>
      </c>
      <c r="AA226" s="4">
        <v>0</v>
      </c>
      <c r="AB226" s="4">
        <v>0</v>
      </c>
      <c r="AC226" s="4">
        <v>0</v>
      </c>
      <c r="AD226" s="4">
        <v>0</v>
      </c>
    </row>
    <row r="227" spans="1:30" hidden="1" x14ac:dyDescent="0.2">
      <c r="A227" s="2" t="s">
        <v>271</v>
      </c>
      <c r="B227" s="4">
        <v>0</v>
      </c>
      <c r="C227" s="4">
        <v>0</v>
      </c>
      <c r="D227" s="4">
        <v>0</v>
      </c>
      <c r="E227" s="4">
        <v>0</v>
      </c>
      <c r="F227" s="4">
        <v>0</v>
      </c>
      <c r="G227" s="4">
        <v>0</v>
      </c>
      <c r="H227" s="4">
        <v>0</v>
      </c>
      <c r="I227" s="4">
        <v>0</v>
      </c>
      <c r="J227" s="4">
        <v>0</v>
      </c>
      <c r="K227" s="4">
        <v>0</v>
      </c>
      <c r="L227" s="4">
        <v>0</v>
      </c>
      <c r="M227" s="4">
        <v>0</v>
      </c>
      <c r="N227" s="4">
        <v>0</v>
      </c>
      <c r="O227" s="4">
        <v>0</v>
      </c>
      <c r="P227" s="4">
        <v>0</v>
      </c>
      <c r="Q227" s="4">
        <v>0</v>
      </c>
      <c r="R227" s="4">
        <v>0</v>
      </c>
      <c r="S227" s="4">
        <v>0</v>
      </c>
      <c r="T227" s="4">
        <v>0</v>
      </c>
      <c r="U227" s="4">
        <v>0</v>
      </c>
      <c r="V227" s="4">
        <v>0</v>
      </c>
      <c r="W227" s="4">
        <v>0</v>
      </c>
      <c r="X227" s="4">
        <v>0</v>
      </c>
      <c r="Y227" s="4">
        <v>0</v>
      </c>
      <c r="Z227" s="4">
        <v>0</v>
      </c>
      <c r="AA227" s="4">
        <v>0</v>
      </c>
      <c r="AB227" s="4">
        <v>0</v>
      </c>
      <c r="AC227" s="4">
        <v>0</v>
      </c>
      <c r="AD227" s="4">
        <v>0</v>
      </c>
    </row>
    <row r="228" spans="1:30" hidden="1" x14ac:dyDescent="0.2">
      <c r="A228" s="2" t="s">
        <v>272</v>
      </c>
      <c r="B228" s="4">
        <v>0</v>
      </c>
      <c r="C228" s="4">
        <v>0</v>
      </c>
      <c r="D228" s="4">
        <v>0</v>
      </c>
      <c r="E228" s="4">
        <v>0</v>
      </c>
      <c r="F228" s="4">
        <v>0</v>
      </c>
      <c r="G228" s="4">
        <v>0</v>
      </c>
      <c r="H228" s="4">
        <v>0</v>
      </c>
      <c r="I228" s="4">
        <v>0</v>
      </c>
      <c r="J228" s="4">
        <v>0</v>
      </c>
      <c r="K228" s="4">
        <v>0</v>
      </c>
      <c r="L228" s="4">
        <v>0</v>
      </c>
      <c r="M228" s="4">
        <v>0</v>
      </c>
      <c r="N228" s="4">
        <v>0</v>
      </c>
      <c r="O228" s="4">
        <v>0</v>
      </c>
      <c r="P228" s="4">
        <v>0</v>
      </c>
      <c r="Q228" s="4">
        <v>0</v>
      </c>
      <c r="R228" s="4">
        <v>0</v>
      </c>
      <c r="S228" s="4">
        <v>0</v>
      </c>
      <c r="T228" s="4">
        <v>0</v>
      </c>
      <c r="U228" s="4">
        <v>0</v>
      </c>
      <c r="V228" s="4">
        <v>0</v>
      </c>
      <c r="W228" s="4">
        <v>0</v>
      </c>
      <c r="X228" s="4">
        <v>0</v>
      </c>
      <c r="Y228" s="4">
        <v>0</v>
      </c>
      <c r="Z228" s="4">
        <v>0</v>
      </c>
      <c r="AA228" s="4">
        <v>0</v>
      </c>
      <c r="AB228" s="4">
        <v>0</v>
      </c>
      <c r="AC228" s="4">
        <v>0</v>
      </c>
      <c r="AD228" s="4">
        <v>0</v>
      </c>
    </row>
    <row r="229" spans="1:30" hidden="1" x14ac:dyDescent="0.2">
      <c r="A229" s="2" t="s">
        <v>273</v>
      </c>
      <c r="B229" s="4">
        <v>0</v>
      </c>
      <c r="C229" s="4">
        <v>0</v>
      </c>
      <c r="D229" s="4">
        <v>0</v>
      </c>
      <c r="E229" s="4">
        <v>0</v>
      </c>
      <c r="F229" s="4">
        <v>0</v>
      </c>
      <c r="G229" s="4">
        <v>0</v>
      </c>
      <c r="H229" s="4">
        <v>0</v>
      </c>
      <c r="I229" s="4">
        <v>0</v>
      </c>
      <c r="J229" s="4">
        <v>0</v>
      </c>
      <c r="K229" s="4">
        <v>0</v>
      </c>
      <c r="L229" s="4">
        <v>0</v>
      </c>
      <c r="M229" s="4">
        <v>0</v>
      </c>
      <c r="N229" s="4">
        <v>0</v>
      </c>
      <c r="O229" s="4">
        <v>0</v>
      </c>
      <c r="P229" s="4">
        <v>0</v>
      </c>
      <c r="Q229" s="4">
        <v>0</v>
      </c>
      <c r="R229" s="4">
        <v>0</v>
      </c>
      <c r="S229" s="4">
        <v>0</v>
      </c>
      <c r="T229" s="4">
        <v>0</v>
      </c>
      <c r="U229" s="4">
        <v>0</v>
      </c>
      <c r="V229" s="4">
        <v>0</v>
      </c>
      <c r="W229" s="4">
        <v>0</v>
      </c>
      <c r="X229" s="4">
        <v>0</v>
      </c>
      <c r="Y229" s="4">
        <v>0</v>
      </c>
      <c r="Z229" s="4">
        <v>0</v>
      </c>
      <c r="AA229" s="4">
        <v>0</v>
      </c>
      <c r="AB229" s="4">
        <v>0</v>
      </c>
      <c r="AC229" s="4">
        <v>0</v>
      </c>
      <c r="AD229" s="4">
        <v>0</v>
      </c>
    </row>
    <row r="230" spans="1:30" hidden="1" x14ac:dyDescent="0.2">
      <c r="A230" s="2" t="s">
        <v>274</v>
      </c>
      <c r="B230" s="4">
        <v>0</v>
      </c>
      <c r="C230" s="4">
        <v>0</v>
      </c>
      <c r="D230" s="4">
        <v>0</v>
      </c>
      <c r="E230" s="4">
        <v>0</v>
      </c>
      <c r="F230" s="4">
        <v>0</v>
      </c>
      <c r="G230" s="4">
        <v>0</v>
      </c>
      <c r="H230" s="4">
        <v>0</v>
      </c>
      <c r="I230" s="4">
        <v>0</v>
      </c>
      <c r="J230" s="4">
        <v>0</v>
      </c>
      <c r="K230" s="4">
        <v>0</v>
      </c>
      <c r="L230" s="4">
        <v>0</v>
      </c>
      <c r="M230" s="4">
        <v>0</v>
      </c>
      <c r="N230" s="4">
        <v>0</v>
      </c>
      <c r="O230" s="4">
        <v>0</v>
      </c>
      <c r="P230" s="4">
        <v>0</v>
      </c>
      <c r="Q230" s="4">
        <v>0</v>
      </c>
      <c r="R230" s="4">
        <v>0</v>
      </c>
      <c r="S230" s="4">
        <v>0</v>
      </c>
      <c r="T230" s="4">
        <v>0</v>
      </c>
      <c r="U230" s="4">
        <v>0</v>
      </c>
      <c r="V230" s="4">
        <v>0</v>
      </c>
      <c r="W230" s="4">
        <v>0</v>
      </c>
      <c r="X230" s="4">
        <v>0</v>
      </c>
      <c r="Y230" s="4">
        <v>0</v>
      </c>
      <c r="Z230" s="4">
        <v>0</v>
      </c>
      <c r="AA230" s="4">
        <v>0</v>
      </c>
      <c r="AB230" s="4">
        <v>0</v>
      </c>
      <c r="AC230" s="4">
        <v>0</v>
      </c>
      <c r="AD230" s="4">
        <v>0</v>
      </c>
    </row>
    <row r="231" spans="1:30" hidden="1" x14ac:dyDescent="0.2">
      <c r="A231" s="2" t="s">
        <v>275</v>
      </c>
      <c r="B231" s="4">
        <v>0</v>
      </c>
      <c r="C231" s="4">
        <v>0</v>
      </c>
      <c r="D231" s="4">
        <v>0</v>
      </c>
      <c r="E231" s="4">
        <v>0</v>
      </c>
      <c r="F231" s="4">
        <v>0</v>
      </c>
      <c r="G231" s="4">
        <v>0</v>
      </c>
      <c r="H231" s="4">
        <v>0</v>
      </c>
      <c r="I231" s="4">
        <v>0</v>
      </c>
      <c r="J231" s="4">
        <v>0</v>
      </c>
      <c r="K231" s="4">
        <v>0</v>
      </c>
      <c r="L231" s="4">
        <v>0</v>
      </c>
      <c r="M231" s="4">
        <v>0</v>
      </c>
      <c r="N231" s="4">
        <v>0</v>
      </c>
      <c r="O231" s="4">
        <v>0</v>
      </c>
      <c r="P231" s="4">
        <v>0</v>
      </c>
      <c r="Q231" s="4">
        <v>0</v>
      </c>
      <c r="R231" s="4">
        <v>0</v>
      </c>
      <c r="S231" s="4">
        <v>0</v>
      </c>
      <c r="T231" s="4">
        <v>0</v>
      </c>
      <c r="U231" s="4">
        <v>0</v>
      </c>
      <c r="V231" s="4">
        <v>0</v>
      </c>
      <c r="W231" s="4">
        <v>0</v>
      </c>
      <c r="X231" s="4">
        <v>0</v>
      </c>
      <c r="Y231" s="4">
        <v>0</v>
      </c>
      <c r="Z231" s="4">
        <v>0</v>
      </c>
      <c r="AA231" s="4">
        <v>0</v>
      </c>
      <c r="AB231" s="4">
        <v>0</v>
      </c>
      <c r="AC231" s="4">
        <v>0</v>
      </c>
      <c r="AD231" s="4">
        <v>0</v>
      </c>
    </row>
    <row r="232" spans="1:30" hidden="1" x14ac:dyDescent="0.2">
      <c r="A232" s="2" t="s">
        <v>276</v>
      </c>
      <c r="B232" s="4">
        <v>0</v>
      </c>
      <c r="C232" s="4">
        <v>0</v>
      </c>
      <c r="D232" s="4">
        <v>0</v>
      </c>
      <c r="E232" s="4">
        <v>0</v>
      </c>
      <c r="F232" s="4">
        <v>0</v>
      </c>
      <c r="G232" s="4">
        <v>0</v>
      </c>
      <c r="H232" s="4">
        <v>0</v>
      </c>
      <c r="I232" s="4">
        <v>0</v>
      </c>
      <c r="J232" s="4">
        <v>0</v>
      </c>
      <c r="K232" s="4">
        <v>0</v>
      </c>
      <c r="L232" s="4">
        <v>0</v>
      </c>
      <c r="M232" s="4">
        <v>0</v>
      </c>
      <c r="N232" s="4">
        <v>0</v>
      </c>
      <c r="O232" s="4">
        <v>0</v>
      </c>
      <c r="P232" s="4">
        <v>0</v>
      </c>
      <c r="Q232" s="4">
        <v>0</v>
      </c>
      <c r="R232" s="4">
        <v>0</v>
      </c>
      <c r="S232" s="4">
        <v>0</v>
      </c>
      <c r="T232" s="4">
        <v>0</v>
      </c>
      <c r="U232" s="4">
        <v>0</v>
      </c>
      <c r="V232" s="4">
        <v>0</v>
      </c>
      <c r="W232" s="4">
        <v>0</v>
      </c>
      <c r="X232" s="4">
        <v>0</v>
      </c>
      <c r="Y232" s="4">
        <v>0</v>
      </c>
      <c r="Z232" s="4">
        <v>0</v>
      </c>
      <c r="AA232" s="4">
        <v>0</v>
      </c>
      <c r="AB232" s="4">
        <v>0</v>
      </c>
      <c r="AC232" s="4">
        <v>0</v>
      </c>
      <c r="AD232" s="4">
        <v>0</v>
      </c>
    </row>
    <row r="233" spans="1:30" hidden="1" x14ac:dyDescent="0.2">
      <c r="A233" s="2" t="s">
        <v>277</v>
      </c>
      <c r="B233" s="4">
        <v>0</v>
      </c>
      <c r="C233" s="4">
        <v>0</v>
      </c>
      <c r="D233" s="4">
        <v>0</v>
      </c>
      <c r="E233" s="4">
        <v>0</v>
      </c>
      <c r="F233" s="4">
        <v>0</v>
      </c>
      <c r="G233" s="4">
        <v>0</v>
      </c>
      <c r="H233" s="4">
        <v>0</v>
      </c>
      <c r="I233" s="4">
        <v>0</v>
      </c>
      <c r="J233" s="4">
        <v>0</v>
      </c>
      <c r="K233" s="4">
        <v>0</v>
      </c>
      <c r="L233" s="4">
        <v>0</v>
      </c>
      <c r="M233" s="4">
        <v>0</v>
      </c>
      <c r="N233" s="4">
        <v>0</v>
      </c>
      <c r="O233" s="4">
        <v>0</v>
      </c>
      <c r="P233" s="4">
        <v>0</v>
      </c>
      <c r="Q233" s="4">
        <v>0</v>
      </c>
      <c r="R233" s="4">
        <v>0</v>
      </c>
      <c r="S233" s="4">
        <v>0</v>
      </c>
      <c r="T233" s="4">
        <v>0</v>
      </c>
      <c r="U233" s="4">
        <v>0</v>
      </c>
      <c r="V233" s="4">
        <v>0</v>
      </c>
      <c r="W233" s="4">
        <v>0</v>
      </c>
      <c r="X233" s="4">
        <v>0</v>
      </c>
      <c r="Y233" s="4">
        <v>0</v>
      </c>
      <c r="Z233" s="4">
        <v>0</v>
      </c>
      <c r="AA233" s="4">
        <v>0</v>
      </c>
      <c r="AB233" s="4">
        <v>0</v>
      </c>
      <c r="AC233" s="4">
        <v>0</v>
      </c>
      <c r="AD233" s="4">
        <v>0</v>
      </c>
    </row>
    <row r="234" spans="1:30" hidden="1" x14ac:dyDescent="0.2">
      <c r="A234" s="2" t="s">
        <v>278</v>
      </c>
      <c r="B234" s="4">
        <v>0</v>
      </c>
      <c r="C234" s="4">
        <v>0</v>
      </c>
      <c r="D234" s="4">
        <v>0</v>
      </c>
      <c r="E234" s="4">
        <v>0</v>
      </c>
      <c r="F234" s="4">
        <v>0</v>
      </c>
      <c r="G234" s="4">
        <v>0</v>
      </c>
      <c r="H234" s="4">
        <v>0</v>
      </c>
      <c r="I234" s="4">
        <v>0</v>
      </c>
      <c r="J234" s="4">
        <v>0</v>
      </c>
      <c r="K234" s="4">
        <v>0</v>
      </c>
      <c r="L234" s="4">
        <v>0</v>
      </c>
      <c r="M234" s="4">
        <v>0</v>
      </c>
      <c r="N234" s="4">
        <v>0</v>
      </c>
      <c r="O234" s="4">
        <v>0</v>
      </c>
      <c r="P234" s="4">
        <v>0</v>
      </c>
      <c r="Q234" s="4">
        <v>0</v>
      </c>
      <c r="R234" s="4">
        <v>0</v>
      </c>
      <c r="S234" s="4">
        <v>0</v>
      </c>
      <c r="T234" s="4">
        <v>0</v>
      </c>
      <c r="U234" s="4">
        <v>0</v>
      </c>
      <c r="V234" s="4">
        <v>0</v>
      </c>
      <c r="W234" s="4">
        <v>0</v>
      </c>
      <c r="X234" s="4">
        <v>0</v>
      </c>
      <c r="Y234" s="4">
        <v>0</v>
      </c>
      <c r="Z234" s="4">
        <v>0</v>
      </c>
      <c r="AA234" s="4">
        <v>0</v>
      </c>
      <c r="AB234" s="4">
        <v>0</v>
      </c>
      <c r="AC234" s="4">
        <v>0</v>
      </c>
      <c r="AD234" s="4">
        <v>0</v>
      </c>
    </row>
    <row r="235" spans="1:30" hidden="1" x14ac:dyDescent="0.2">
      <c r="A235" s="2" t="s">
        <v>279</v>
      </c>
      <c r="B235" s="4">
        <v>0</v>
      </c>
      <c r="C235" s="4">
        <v>0</v>
      </c>
      <c r="D235" s="4">
        <v>0</v>
      </c>
      <c r="E235" s="4">
        <v>0</v>
      </c>
      <c r="F235" s="4">
        <v>0</v>
      </c>
      <c r="G235" s="4">
        <v>0</v>
      </c>
      <c r="H235" s="4">
        <v>0</v>
      </c>
      <c r="I235" s="4">
        <v>0</v>
      </c>
      <c r="J235" s="4">
        <v>0</v>
      </c>
      <c r="K235" s="4">
        <v>0</v>
      </c>
      <c r="L235" s="4">
        <v>0</v>
      </c>
      <c r="M235" s="4">
        <v>0</v>
      </c>
      <c r="N235" s="4">
        <v>0</v>
      </c>
      <c r="O235" s="4">
        <v>0</v>
      </c>
      <c r="P235" s="4">
        <v>0</v>
      </c>
      <c r="Q235" s="4">
        <v>0</v>
      </c>
      <c r="R235" s="4">
        <v>0</v>
      </c>
      <c r="S235" s="4">
        <v>0</v>
      </c>
      <c r="T235" s="4">
        <v>0</v>
      </c>
      <c r="U235" s="4">
        <v>0</v>
      </c>
      <c r="V235" s="4">
        <v>0</v>
      </c>
      <c r="W235" s="4">
        <v>0</v>
      </c>
      <c r="X235" s="4">
        <v>0</v>
      </c>
      <c r="Y235" s="4">
        <v>0</v>
      </c>
      <c r="Z235" s="4">
        <v>0</v>
      </c>
      <c r="AA235" s="4">
        <v>0</v>
      </c>
      <c r="AB235" s="4">
        <v>0</v>
      </c>
      <c r="AC235" s="4">
        <v>0</v>
      </c>
      <c r="AD235" s="4">
        <v>0</v>
      </c>
    </row>
    <row r="236" spans="1:30" hidden="1" x14ac:dyDescent="0.2">
      <c r="A236" s="2" t="s">
        <v>280</v>
      </c>
      <c r="B236" s="4">
        <v>0</v>
      </c>
      <c r="C236" s="4">
        <v>0</v>
      </c>
      <c r="D236" s="4">
        <v>0</v>
      </c>
      <c r="E236" s="4">
        <v>0</v>
      </c>
      <c r="F236" s="4">
        <v>0</v>
      </c>
      <c r="G236" s="4">
        <v>0</v>
      </c>
      <c r="H236" s="4">
        <v>0</v>
      </c>
      <c r="I236" s="4">
        <v>0</v>
      </c>
      <c r="J236" s="4">
        <v>0</v>
      </c>
      <c r="K236" s="4">
        <v>0</v>
      </c>
      <c r="L236" s="4">
        <v>0</v>
      </c>
      <c r="M236" s="4">
        <v>0</v>
      </c>
      <c r="N236" s="4">
        <v>0</v>
      </c>
      <c r="O236" s="4">
        <v>0</v>
      </c>
      <c r="P236" s="4">
        <v>0</v>
      </c>
      <c r="Q236" s="4">
        <v>0</v>
      </c>
      <c r="R236" s="4">
        <v>0</v>
      </c>
      <c r="S236" s="4">
        <v>0</v>
      </c>
      <c r="T236" s="4">
        <v>0</v>
      </c>
      <c r="U236" s="4">
        <v>0</v>
      </c>
      <c r="V236" s="4">
        <v>0</v>
      </c>
      <c r="W236" s="4">
        <v>0</v>
      </c>
      <c r="X236" s="4">
        <v>0</v>
      </c>
      <c r="Y236" s="4">
        <v>0</v>
      </c>
      <c r="Z236" s="4">
        <v>0</v>
      </c>
      <c r="AA236" s="4">
        <v>0</v>
      </c>
      <c r="AB236" s="4">
        <v>0</v>
      </c>
      <c r="AC236" s="4">
        <v>0</v>
      </c>
      <c r="AD236" s="4">
        <v>0</v>
      </c>
    </row>
    <row r="237" spans="1:30" hidden="1" x14ac:dyDescent="0.2">
      <c r="A237" s="2" t="s">
        <v>281</v>
      </c>
      <c r="B237" s="4">
        <v>0</v>
      </c>
      <c r="C237" s="4">
        <v>0</v>
      </c>
      <c r="D237" s="4">
        <v>0</v>
      </c>
      <c r="E237" s="4">
        <v>0</v>
      </c>
      <c r="F237" s="4">
        <v>0</v>
      </c>
      <c r="G237" s="4">
        <v>0</v>
      </c>
      <c r="H237" s="4">
        <v>0</v>
      </c>
      <c r="I237" s="4">
        <v>0</v>
      </c>
      <c r="J237" s="4">
        <v>0</v>
      </c>
      <c r="K237" s="4">
        <v>0</v>
      </c>
      <c r="L237" s="4">
        <v>0</v>
      </c>
      <c r="M237" s="4">
        <v>0</v>
      </c>
      <c r="N237" s="4">
        <v>0</v>
      </c>
      <c r="O237" s="4">
        <v>0</v>
      </c>
      <c r="P237" s="4">
        <v>0</v>
      </c>
      <c r="Q237" s="4">
        <v>0</v>
      </c>
      <c r="R237" s="4">
        <v>0</v>
      </c>
      <c r="S237" s="4">
        <v>0</v>
      </c>
      <c r="T237" s="4">
        <v>0</v>
      </c>
      <c r="U237" s="4">
        <v>0</v>
      </c>
      <c r="V237" s="4">
        <v>0</v>
      </c>
      <c r="W237" s="4">
        <v>0</v>
      </c>
      <c r="X237" s="4">
        <v>0</v>
      </c>
      <c r="Y237" s="4">
        <v>0</v>
      </c>
      <c r="Z237" s="4">
        <v>0</v>
      </c>
      <c r="AA237" s="4">
        <v>0</v>
      </c>
      <c r="AB237" s="4">
        <v>0</v>
      </c>
      <c r="AC237" s="4">
        <v>0</v>
      </c>
      <c r="AD237" s="4">
        <v>0</v>
      </c>
    </row>
    <row r="238" spans="1:30" hidden="1" x14ac:dyDescent="0.2">
      <c r="A238" s="2" t="s">
        <v>282</v>
      </c>
      <c r="B238" s="4">
        <v>0</v>
      </c>
      <c r="C238" s="4">
        <v>0</v>
      </c>
      <c r="D238" s="4">
        <v>0</v>
      </c>
      <c r="E238" s="4">
        <v>0</v>
      </c>
      <c r="F238" s="4">
        <v>0</v>
      </c>
      <c r="G238" s="4">
        <v>0</v>
      </c>
      <c r="H238" s="4">
        <v>0</v>
      </c>
      <c r="I238" s="4">
        <v>0</v>
      </c>
      <c r="J238" s="4">
        <v>0</v>
      </c>
      <c r="K238" s="4">
        <v>0</v>
      </c>
      <c r="L238" s="4">
        <v>0</v>
      </c>
      <c r="M238" s="4">
        <v>0</v>
      </c>
      <c r="N238" s="4">
        <v>0</v>
      </c>
      <c r="O238" s="4">
        <v>0</v>
      </c>
      <c r="P238" s="4">
        <v>0</v>
      </c>
      <c r="Q238" s="4">
        <v>0</v>
      </c>
      <c r="R238" s="4">
        <v>0</v>
      </c>
      <c r="S238" s="4">
        <v>0</v>
      </c>
      <c r="T238" s="4">
        <v>0</v>
      </c>
      <c r="U238" s="4">
        <v>0</v>
      </c>
      <c r="V238" s="4">
        <v>0</v>
      </c>
      <c r="W238" s="4">
        <v>0</v>
      </c>
      <c r="X238" s="4">
        <v>0</v>
      </c>
      <c r="Y238" s="4">
        <v>0</v>
      </c>
      <c r="Z238" s="4">
        <v>0</v>
      </c>
      <c r="AA238" s="4">
        <v>0</v>
      </c>
      <c r="AB238" s="4">
        <v>0</v>
      </c>
      <c r="AC238" s="4">
        <v>0</v>
      </c>
      <c r="AD238" s="4">
        <v>0</v>
      </c>
    </row>
    <row r="239" spans="1:30" hidden="1" x14ac:dyDescent="0.2">
      <c r="A239" s="2" t="s">
        <v>283</v>
      </c>
      <c r="B239" s="4">
        <v>0</v>
      </c>
      <c r="C239" s="4">
        <v>0</v>
      </c>
      <c r="D239" s="4">
        <v>0</v>
      </c>
      <c r="E239" s="4">
        <v>0</v>
      </c>
      <c r="F239" s="4">
        <v>0</v>
      </c>
      <c r="G239" s="4">
        <v>0</v>
      </c>
      <c r="H239" s="4">
        <v>0</v>
      </c>
      <c r="I239" s="4">
        <v>0</v>
      </c>
      <c r="J239" s="4">
        <v>0</v>
      </c>
      <c r="K239" s="4">
        <v>0</v>
      </c>
      <c r="L239" s="4">
        <v>0</v>
      </c>
      <c r="M239" s="4">
        <v>0</v>
      </c>
      <c r="N239" s="4">
        <v>0</v>
      </c>
      <c r="O239" s="4">
        <v>0</v>
      </c>
      <c r="P239" s="4">
        <v>0</v>
      </c>
      <c r="Q239" s="4">
        <v>0</v>
      </c>
      <c r="R239" s="4">
        <v>0</v>
      </c>
      <c r="S239" s="4">
        <v>0</v>
      </c>
      <c r="T239" s="4">
        <v>0</v>
      </c>
      <c r="U239" s="4">
        <v>0</v>
      </c>
      <c r="V239" s="4">
        <v>0</v>
      </c>
      <c r="W239" s="4">
        <v>0</v>
      </c>
      <c r="X239" s="4">
        <v>0</v>
      </c>
      <c r="Y239" s="4">
        <v>0</v>
      </c>
      <c r="Z239" s="4">
        <v>0</v>
      </c>
      <c r="AA239" s="4">
        <v>0</v>
      </c>
      <c r="AB239" s="4">
        <v>0</v>
      </c>
      <c r="AC239" s="4">
        <v>0</v>
      </c>
      <c r="AD239" s="4">
        <v>0</v>
      </c>
    </row>
    <row r="240" spans="1:30" hidden="1" x14ac:dyDescent="0.2">
      <c r="A240" s="2" t="s">
        <v>284</v>
      </c>
      <c r="B240" s="4">
        <v>0</v>
      </c>
      <c r="C240" s="4">
        <v>0</v>
      </c>
      <c r="D240" s="4">
        <v>0</v>
      </c>
      <c r="E240" s="4">
        <v>0</v>
      </c>
      <c r="F240" s="4">
        <v>0</v>
      </c>
      <c r="G240" s="4">
        <v>0</v>
      </c>
      <c r="H240" s="4">
        <v>0</v>
      </c>
      <c r="I240" s="4">
        <v>0</v>
      </c>
      <c r="J240" s="4">
        <v>0</v>
      </c>
      <c r="K240" s="4">
        <v>0</v>
      </c>
      <c r="L240" s="4">
        <v>0</v>
      </c>
      <c r="M240" s="4">
        <v>0</v>
      </c>
      <c r="N240" s="4">
        <v>0</v>
      </c>
      <c r="O240" s="4">
        <v>0</v>
      </c>
      <c r="P240" s="4">
        <v>0</v>
      </c>
      <c r="Q240" s="4">
        <v>0</v>
      </c>
      <c r="R240" s="4">
        <v>0</v>
      </c>
      <c r="S240" s="4">
        <v>0</v>
      </c>
      <c r="T240" s="4">
        <v>0</v>
      </c>
      <c r="U240" s="4">
        <v>0</v>
      </c>
      <c r="V240" s="4">
        <v>0</v>
      </c>
      <c r="W240" s="4">
        <v>0</v>
      </c>
      <c r="X240" s="4">
        <v>0</v>
      </c>
      <c r="Y240" s="4">
        <v>0</v>
      </c>
      <c r="Z240" s="4">
        <v>0</v>
      </c>
      <c r="AA240" s="4">
        <v>0</v>
      </c>
      <c r="AB240" s="4">
        <v>0</v>
      </c>
      <c r="AC240" s="4">
        <v>0</v>
      </c>
      <c r="AD240" s="4">
        <v>0</v>
      </c>
    </row>
    <row r="241" spans="1:30" hidden="1" x14ac:dyDescent="0.2">
      <c r="A241" s="2" t="s">
        <v>285</v>
      </c>
      <c r="B241" s="4">
        <v>0</v>
      </c>
      <c r="C241" s="4">
        <v>0</v>
      </c>
      <c r="D241" s="4">
        <v>0</v>
      </c>
      <c r="E241" s="4">
        <v>0</v>
      </c>
      <c r="F241" s="4">
        <v>0</v>
      </c>
      <c r="G241" s="4">
        <v>0</v>
      </c>
      <c r="H241" s="4">
        <v>0</v>
      </c>
      <c r="I241" s="4">
        <v>0</v>
      </c>
      <c r="J241" s="4">
        <v>0</v>
      </c>
      <c r="K241" s="4">
        <v>0</v>
      </c>
      <c r="L241" s="4">
        <v>0</v>
      </c>
      <c r="M241" s="4">
        <v>0</v>
      </c>
      <c r="N241" s="4">
        <v>0</v>
      </c>
      <c r="O241" s="4">
        <v>0</v>
      </c>
      <c r="P241" s="4">
        <v>0</v>
      </c>
      <c r="Q241" s="4">
        <v>0</v>
      </c>
      <c r="R241" s="4">
        <v>0</v>
      </c>
      <c r="S241" s="4">
        <v>0</v>
      </c>
      <c r="T241" s="4">
        <v>0</v>
      </c>
      <c r="U241" s="4">
        <v>0</v>
      </c>
      <c r="V241" s="4">
        <v>0</v>
      </c>
      <c r="W241" s="4">
        <v>0</v>
      </c>
      <c r="X241" s="4">
        <v>0</v>
      </c>
      <c r="Y241" s="4">
        <v>0</v>
      </c>
      <c r="Z241" s="4">
        <v>0</v>
      </c>
      <c r="AA241" s="4">
        <v>0</v>
      </c>
      <c r="AB241" s="4">
        <v>0</v>
      </c>
      <c r="AC241" s="4">
        <v>0</v>
      </c>
      <c r="AD241" s="4">
        <v>0</v>
      </c>
    </row>
    <row r="242" spans="1:30" hidden="1" x14ac:dyDescent="0.2">
      <c r="A242" s="2" t="s">
        <v>286</v>
      </c>
      <c r="B242" s="4">
        <v>0</v>
      </c>
      <c r="C242" s="4">
        <v>0</v>
      </c>
      <c r="D242" s="4">
        <v>0</v>
      </c>
      <c r="E242" s="4">
        <v>0</v>
      </c>
      <c r="F242" s="4">
        <v>0</v>
      </c>
      <c r="G242" s="4">
        <v>0</v>
      </c>
      <c r="H242" s="4">
        <v>0</v>
      </c>
      <c r="I242" s="4">
        <v>0</v>
      </c>
      <c r="J242" s="4">
        <v>0</v>
      </c>
      <c r="K242" s="4">
        <v>0</v>
      </c>
      <c r="L242" s="4">
        <v>0</v>
      </c>
      <c r="M242" s="4">
        <v>0</v>
      </c>
      <c r="N242" s="4">
        <v>0</v>
      </c>
      <c r="O242" s="4">
        <v>0</v>
      </c>
      <c r="P242" s="4">
        <v>0</v>
      </c>
      <c r="Q242" s="4">
        <v>0</v>
      </c>
      <c r="R242" s="4">
        <v>0</v>
      </c>
      <c r="S242" s="4">
        <v>0</v>
      </c>
      <c r="T242" s="4">
        <v>0</v>
      </c>
      <c r="U242" s="4">
        <v>0</v>
      </c>
      <c r="V242" s="4">
        <v>0</v>
      </c>
      <c r="W242" s="4">
        <v>0</v>
      </c>
      <c r="X242" s="4">
        <v>0</v>
      </c>
      <c r="Y242" s="4">
        <v>0</v>
      </c>
      <c r="Z242" s="4">
        <v>0</v>
      </c>
      <c r="AA242" s="4">
        <v>0</v>
      </c>
      <c r="AB242" s="4">
        <v>0</v>
      </c>
      <c r="AC242" s="4">
        <v>0</v>
      </c>
      <c r="AD242" s="4">
        <v>0</v>
      </c>
    </row>
    <row r="243" spans="1:30" hidden="1" x14ac:dyDescent="0.2">
      <c r="A243" s="2" t="s">
        <v>287</v>
      </c>
      <c r="B243" s="4">
        <v>0</v>
      </c>
      <c r="C243" s="4">
        <v>0</v>
      </c>
      <c r="D243" s="4">
        <v>0</v>
      </c>
      <c r="E243" s="4">
        <v>0</v>
      </c>
      <c r="F243" s="4">
        <v>0</v>
      </c>
      <c r="G243" s="4">
        <v>0</v>
      </c>
      <c r="H243" s="4">
        <v>0</v>
      </c>
      <c r="I243" s="4">
        <v>0</v>
      </c>
      <c r="J243" s="4">
        <v>0</v>
      </c>
      <c r="K243" s="4">
        <v>0</v>
      </c>
      <c r="L243" s="4">
        <v>0</v>
      </c>
      <c r="M243" s="4">
        <v>0</v>
      </c>
      <c r="N243" s="4">
        <v>0</v>
      </c>
      <c r="O243" s="4">
        <v>0</v>
      </c>
      <c r="P243" s="4">
        <v>0</v>
      </c>
      <c r="Q243" s="4">
        <v>0</v>
      </c>
      <c r="R243" s="4">
        <v>0</v>
      </c>
      <c r="S243" s="4">
        <v>0</v>
      </c>
      <c r="T243" s="4">
        <v>0</v>
      </c>
      <c r="U243" s="4">
        <v>0</v>
      </c>
      <c r="V243" s="4">
        <v>0</v>
      </c>
      <c r="W243" s="4">
        <v>0</v>
      </c>
      <c r="X243" s="4">
        <v>0</v>
      </c>
      <c r="Y243" s="4">
        <v>0</v>
      </c>
      <c r="Z243" s="4">
        <v>0</v>
      </c>
      <c r="AA243" s="4">
        <v>0</v>
      </c>
      <c r="AB243" s="4">
        <v>0</v>
      </c>
      <c r="AC243" s="4">
        <v>0</v>
      </c>
      <c r="AD243" s="4">
        <v>0</v>
      </c>
    </row>
    <row r="244" spans="1:30" hidden="1" x14ac:dyDescent="0.2">
      <c r="A244" s="2" t="s">
        <v>288</v>
      </c>
      <c r="B244" s="4">
        <v>0</v>
      </c>
      <c r="C244" s="4">
        <v>0</v>
      </c>
      <c r="D244" s="4">
        <v>0</v>
      </c>
      <c r="E244" s="4">
        <v>0</v>
      </c>
      <c r="F244" s="4">
        <v>0</v>
      </c>
      <c r="G244" s="4">
        <v>0</v>
      </c>
      <c r="H244" s="4">
        <v>0</v>
      </c>
      <c r="I244" s="4">
        <v>0</v>
      </c>
      <c r="J244" s="4">
        <v>0</v>
      </c>
      <c r="K244" s="4">
        <v>0</v>
      </c>
      <c r="L244" s="4">
        <v>0</v>
      </c>
      <c r="M244" s="4">
        <v>0</v>
      </c>
      <c r="N244" s="4">
        <v>0</v>
      </c>
      <c r="O244" s="4">
        <v>0</v>
      </c>
      <c r="P244" s="4">
        <v>0</v>
      </c>
      <c r="Q244" s="4">
        <v>0</v>
      </c>
      <c r="R244" s="4">
        <v>0</v>
      </c>
      <c r="S244" s="4">
        <v>0</v>
      </c>
      <c r="T244" s="4">
        <v>0</v>
      </c>
      <c r="U244" s="4">
        <v>0</v>
      </c>
      <c r="V244" s="4">
        <v>0</v>
      </c>
      <c r="W244" s="4">
        <v>0</v>
      </c>
      <c r="X244" s="4">
        <v>0</v>
      </c>
      <c r="Y244" s="4">
        <v>0</v>
      </c>
      <c r="Z244" s="4">
        <v>0</v>
      </c>
      <c r="AA244" s="4">
        <v>0</v>
      </c>
      <c r="AB244" s="4">
        <v>0</v>
      </c>
      <c r="AC244" s="4">
        <v>0</v>
      </c>
      <c r="AD244" s="4">
        <v>0</v>
      </c>
    </row>
    <row r="245" spans="1:30" hidden="1" x14ac:dyDescent="0.2">
      <c r="A245" s="2" t="s">
        <v>289</v>
      </c>
      <c r="B245" s="4">
        <v>0</v>
      </c>
      <c r="C245" s="4">
        <v>0</v>
      </c>
      <c r="D245" s="4">
        <v>0</v>
      </c>
      <c r="E245" s="4">
        <v>0</v>
      </c>
      <c r="F245" s="4">
        <v>0</v>
      </c>
      <c r="G245" s="4">
        <v>0</v>
      </c>
      <c r="H245" s="4">
        <v>0</v>
      </c>
      <c r="I245" s="4">
        <v>0</v>
      </c>
      <c r="J245" s="4">
        <v>0</v>
      </c>
      <c r="K245" s="4">
        <v>0</v>
      </c>
      <c r="L245" s="4">
        <v>0</v>
      </c>
      <c r="M245" s="4">
        <v>0</v>
      </c>
      <c r="N245" s="4">
        <v>0</v>
      </c>
      <c r="O245" s="4">
        <v>0</v>
      </c>
      <c r="P245" s="4">
        <v>0</v>
      </c>
      <c r="Q245" s="4">
        <v>0</v>
      </c>
      <c r="R245" s="4">
        <v>0</v>
      </c>
      <c r="S245" s="4">
        <v>0</v>
      </c>
      <c r="T245" s="4">
        <v>0</v>
      </c>
      <c r="U245" s="4">
        <v>0</v>
      </c>
      <c r="V245" s="4">
        <v>0</v>
      </c>
      <c r="W245" s="4">
        <v>0</v>
      </c>
      <c r="X245" s="4">
        <v>0</v>
      </c>
      <c r="Y245" s="4">
        <v>0</v>
      </c>
      <c r="Z245" s="4">
        <v>0</v>
      </c>
      <c r="AA245" s="4">
        <v>0</v>
      </c>
      <c r="AB245" s="4">
        <v>0</v>
      </c>
      <c r="AC245" s="4">
        <v>0</v>
      </c>
      <c r="AD245" s="4">
        <v>0</v>
      </c>
    </row>
    <row r="246" spans="1:30" hidden="1" x14ac:dyDescent="0.2">
      <c r="A246" s="2" t="s">
        <v>290</v>
      </c>
      <c r="B246" s="4">
        <v>0</v>
      </c>
      <c r="C246" s="4">
        <v>0</v>
      </c>
      <c r="D246" s="4">
        <v>0</v>
      </c>
      <c r="E246" s="4">
        <v>0</v>
      </c>
      <c r="F246" s="4">
        <v>0</v>
      </c>
      <c r="G246" s="4">
        <v>0</v>
      </c>
      <c r="H246" s="4">
        <v>0</v>
      </c>
      <c r="I246" s="4">
        <v>0</v>
      </c>
      <c r="J246" s="4">
        <v>0</v>
      </c>
      <c r="K246" s="4">
        <v>0</v>
      </c>
      <c r="L246" s="4">
        <v>0</v>
      </c>
      <c r="M246" s="4">
        <v>0</v>
      </c>
      <c r="N246" s="4">
        <v>0</v>
      </c>
      <c r="O246" s="4">
        <v>0</v>
      </c>
      <c r="P246" s="4">
        <v>0</v>
      </c>
      <c r="Q246" s="4">
        <v>0</v>
      </c>
      <c r="R246" s="4">
        <v>0</v>
      </c>
      <c r="S246" s="4">
        <v>0</v>
      </c>
      <c r="T246" s="4">
        <v>0</v>
      </c>
      <c r="U246" s="4">
        <v>0</v>
      </c>
      <c r="V246" s="4">
        <v>0</v>
      </c>
      <c r="W246" s="4">
        <v>0</v>
      </c>
      <c r="X246" s="4">
        <v>0</v>
      </c>
      <c r="Y246" s="4">
        <v>0</v>
      </c>
      <c r="Z246" s="4">
        <v>0</v>
      </c>
      <c r="AA246" s="4">
        <v>0</v>
      </c>
      <c r="AB246" s="4">
        <v>0</v>
      </c>
      <c r="AC246" s="4">
        <v>0</v>
      </c>
      <c r="AD246" s="4">
        <v>0</v>
      </c>
    </row>
    <row r="247" spans="1:30" hidden="1" x14ac:dyDescent="0.2">
      <c r="A247" s="2" t="s">
        <v>291</v>
      </c>
      <c r="B247" s="4">
        <v>0</v>
      </c>
      <c r="C247" s="4">
        <v>0</v>
      </c>
      <c r="D247" s="4">
        <v>0</v>
      </c>
      <c r="E247" s="4">
        <v>0</v>
      </c>
      <c r="F247" s="4">
        <v>0</v>
      </c>
      <c r="G247" s="4">
        <v>0</v>
      </c>
      <c r="H247" s="4">
        <v>0</v>
      </c>
      <c r="I247" s="4">
        <v>0</v>
      </c>
      <c r="J247" s="4">
        <v>0</v>
      </c>
      <c r="K247" s="4">
        <v>0</v>
      </c>
      <c r="L247" s="4">
        <v>0</v>
      </c>
      <c r="M247" s="4">
        <v>0</v>
      </c>
      <c r="N247" s="4">
        <v>0</v>
      </c>
      <c r="O247" s="4">
        <v>0</v>
      </c>
      <c r="P247" s="4">
        <v>0</v>
      </c>
      <c r="Q247" s="4">
        <v>0</v>
      </c>
      <c r="R247" s="4">
        <v>0</v>
      </c>
      <c r="S247" s="4">
        <v>0</v>
      </c>
      <c r="T247" s="4">
        <v>0</v>
      </c>
      <c r="U247" s="4">
        <v>0</v>
      </c>
      <c r="V247" s="4">
        <v>0</v>
      </c>
      <c r="W247" s="4">
        <v>0</v>
      </c>
      <c r="X247" s="4">
        <v>0</v>
      </c>
      <c r="Y247" s="4">
        <v>0</v>
      </c>
      <c r="Z247" s="4">
        <v>0</v>
      </c>
      <c r="AA247" s="4">
        <v>0</v>
      </c>
      <c r="AB247" s="4">
        <v>0</v>
      </c>
      <c r="AC247" s="4">
        <v>0</v>
      </c>
      <c r="AD247" s="4">
        <v>0</v>
      </c>
    </row>
    <row r="248" spans="1:30" hidden="1" x14ac:dyDescent="0.2">
      <c r="A248" s="2" t="s">
        <v>292</v>
      </c>
      <c r="B248" s="4">
        <v>0</v>
      </c>
      <c r="C248" s="4">
        <v>0</v>
      </c>
      <c r="D248" s="4">
        <v>0</v>
      </c>
      <c r="E248" s="4">
        <v>0</v>
      </c>
      <c r="F248" s="4">
        <v>0</v>
      </c>
      <c r="G248" s="4">
        <v>0</v>
      </c>
      <c r="H248" s="4">
        <v>0</v>
      </c>
      <c r="I248" s="4">
        <v>0</v>
      </c>
      <c r="J248" s="4">
        <v>0</v>
      </c>
      <c r="K248" s="4">
        <v>0</v>
      </c>
      <c r="L248" s="4">
        <v>0</v>
      </c>
      <c r="M248" s="4">
        <v>0</v>
      </c>
      <c r="N248" s="4">
        <v>0</v>
      </c>
      <c r="O248" s="4">
        <v>0</v>
      </c>
      <c r="P248" s="4">
        <v>0</v>
      </c>
      <c r="Q248" s="4">
        <v>0</v>
      </c>
      <c r="R248" s="4">
        <v>0</v>
      </c>
      <c r="S248" s="4">
        <v>0</v>
      </c>
      <c r="T248" s="4">
        <v>0</v>
      </c>
      <c r="U248" s="4">
        <v>0</v>
      </c>
      <c r="V248" s="4">
        <v>0</v>
      </c>
      <c r="W248" s="4">
        <v>0</v>
      </c>
      <c r="X248" s="4">
        <v>0</v>
      </c>
      <c r="Y248" s="4">
        <v>0</v>
      </c>
      <c r="Z248" s="4">
        <v>0</v>
      </c>
      <c r="AA248" s="4">
        <v>0</v>
      </c>
      <c r="AB248" s="4">
        <v>0</v>
      </c>
      <c r="AC248" s="4">
        <v>0</v>
      </c>
      <c r="AD248" s="4">
        <v>0</v>
      </c>
    </row>
    <row r="249" spans="1:30" hidden="1" x14ac:dyDescent="0.2">
      <c r="A249" s="2" t="s">
        <v>293</v>
      </c>
      <c r="B249" s="4">
        <v>0</v>
      </c>
      <c r="C249" s="4">
        <v>0</v>
      </c>
      <c r="D249" s="4">
        <v>0</v>
      </c>
      <c r="E249" s="4">
        <v>0</v>
      </c>
      <c r="F249" s="4">
        <v>0</v>
      </c>
      <c r="G249" s="4">
        <v>0</v>
      </c>
      <c r="H249" s="4">
        <v>0</v>
      </c>
      <c r="I249" s="4">
        <v>0</v>
      </c>
      <c r="J249" s="4">
        <v>0</v>
      </c>
      <c r="K249" s="4">
        <v>0</v>
      </c>
      <c r="L249" s="4">
        <v>0</v>
      </c>
      <c r="M249" s="4">
        <v>0</v>
      </c>
      <c r="N249" s="4">
        <v>0</v>
      </c>
      <c r="O249" s="4">
        <v>0</v>
      </c>
      <c r="P249" s="4">
        <v>0</v>
      </c>
      <c r="Q249" s="4">
        <v>0</v>
      </c>
      <c r="R249" s="4">
        <v>0</v>
      </c>
      <c r="S249" s="4">
        <v>0</v>
      </c>
      <c r="T249" s="4">
        <v>0</v>
      </c>
      <c r="U249" s="4">
        <v>0</v>
      </c>
      <c r="V249" s="4">
        <v>0</v>
      </c>
      <c r="W249" s="4">
        <v>0</v>
      </c>
      <c r="X249" s="4">
        <v>0</v>
      </c>
      <c r="Y249" s="4">
        <v>0</v>
      </c>
      <c r="Z249" s="4">
        <v>0</v>
      </c>
      <c r="AA249" s="4">
        <v>0</v>
      </c>
      <c r="AB249" s="4">
        <v>0</v>
      </c>
      <c r="AC249" s="4">
        <v>0</v>
      </c>
      <c r="AD249" s="4">
        <v>0</v>
      </c>
    </row>
    <row r="250" spans="1:30" hidden="1" x14ac:dyDescent="0.2">
      <c r="A250" s="2" t="s">
        <v>294</v>
      </c>
      <c r="B250" s="4">
        <v>0</v>
      </c>
      <c r="C250" s="4">
        <v>0</v>
      </c>
      <c r="D250" s="4">
        <v>0</v>
      </c>
      <c r="E250" s="4">
        <v>0</v>
      </c>
      <c r="F250" s="4">
        <v>0</v>
      </c>
      <c r="G250" s="4">
        <v>0</v>
      </c>
      <c r="H250" s="4">
        <v>0</v>
      </c>
      <c r="I250" s="4">
        <v>0</v>
      </c>
      <c r="J250" s="4">
        <v>0</v>
      </c>
      <c r="K250" s="4">
        <v>0</v>
      </c>
      <c r="L250" s="4">
        <v>0</v>
      </c>
      <c r="M250" s="4">
        <v>0</v>
      </c>
      <c r="N250" s="4">
        <v>0</v>
      </c>
      <c r="O250" s="4">
        <v>0</v>
      </c>
      <c r="P250" s="4">
        <v>0</v>
      </c>
      <c r="Q250" s="4">
        <v>0</v>
      </c>
      <c r="R250" s="4">
        <v>0</v>
      </c>
      <c r="S250" s="4">
        <v>0</v>
      </c>
      <c r="T250" s="4">
        <v>0</v>
      </c>
      <c r="U250" s="4">
        <v>0</v>
      </c>
      <c r="V250" s="4">
        <v>0</v>
      </c>
      <c r="W250" s="4">
        <v>0</v>
      </c>
      <c r="X250" s="4">
        <v>0</v>
      </c>
      <c r="Y250" s="4">
        <v>0</v>
      </c>
      <c r="Z250" s="4">
        <v>0</v>
      </c>
      <c r="AA250" s="4">
        <v>0</v>
      </c>
      <c r="AB250" s="4">
        <v>0</v>
      </c>
      <c r="AC250" s="4">
        <v>0</v>
      </c>
      <c r="AD250" s="4">
        <v>0</v>
      </c>
    </row>
    <row r="251" spans="1:30" hidden="1" x14ac:dyDescent="0.2">
      <c r="A251" s="2" t="s">
        <v>295</v>
      </c>
      <c r="B251" s="4">
        <v>0</v>
      </c>
      <c r="C251" s="4">
        <v>0</v>
      </c>
      <c r="D251" s="4">
        <v>0</v>
      </c>
      <c r="E251" s="4">
        <v>0</v>
      </c>
      <c r="F251" s="4">
        <v>0</v>
      </c>
      <c r="G251" s="4">
        <v>0</v>
      </c>
      <c r="H251" s="4">
        <v>0</v>
      </c>
      <c r="I251" s="4">
        <v>0</v>
      </c>
      <c r="J251" s="4">
        <v>0</v>
      </c>
      <c r="K251" s="4">
        <v>0</v>
      </c>
      <c r="L251" s="4">
        <v>0</v>
      </c>
      <c r="M251" s="4">
        <v>0</v>
      </c>
      <c r="N251" s="4">
        <v>0</v>
      </c>
      <c r="O251" s="4">
        <v>0</v>
      </c>
      <c r="P251" s="4">
        <v>0</v>
      </c>
      <c r="Q251" s="4">
        <v>0</v>
      </c>
      <c r="R251" s="4">
        <v>0</v>
      </c>
      <c r="S251" s="4">
        <v>0</v>
      </c>
      <c r="T251" s="4">
        <v>0</v>
      </c>
      <c r="U251" s="4">
        <v>0</v>
      </c>
      <c r="V251" s="4">
        <v>0</v>
      </c>
      <c r="W251" s="4">
        <v>0</v>
      </c>
      <c r="X251" s="4">
        <v>0</v>
      </c>
      <c r="Y251" s="4">
        <v>0</v>
      </c>
      <c r="Z251" s="4">
        <v>0</v>
      </c>
      <c r="AA251" s="4">
        <v>0</v>
      </c>
      <c r="AB251" s="4">
        <v>0</v>
      </c>
      <c r="AC251" s="4">
        <v>0</v>
      </c>
      <c r="AD251" s="4">
        <v>0</v>
      </c>
    </row>
    <row r="252" spans="1:30" hidden="1" x14ac:dyDescent="0.2">
      <c r="A252" s="2" t="s">
        <v>296</v>
      </c>
      <c r="B252" s="4">
        <v>0</v>
      </c>
      <c r="C252" s="4">
        <v>0</v>
      </c>
      <c r="D252" s="4">
        <v>0</v>
      </c>
      <c r="E252" s="4">
        <v>0</v>
      </c>
      <c r="F252" s="4">
        <v>0</v>
      </c>
      <c r="G252" s="4">
        <v>0</v>
      </c>
      <c r="H252" s="4">
        <v>0</v>
      </c>
      <c r="I252" s="4">
        <v>0</v>
      </c>
      <c r="J252" s="4">
        <v>0</v>
      </c>
      <c r="K252" s="4">
        <v>0</v>
      </c>
      <c r="L252" s="4">
        <v>0</v>
      </c>
      <c r="M252" s="4">
        <v>0</v>
      </c>
      <c r="N252" s="4">
        <v>0</v>
      </c>
      <c r="O252" s="4">
        <v>0</v>
      </c>
      <c r="P252" s="4">
        <v>0</v>
      </c>
      <c r="Q252" s="4">
        <v>0</v>
      </c>
      <c r="R252" s="4">
        <v>0</v>
      </c>
      <c r="S252" s="4">
        <v>0</v>
      </c>
      <c r="T252" s="4">
        <v>0</v>
      </c>
      <c r="U252" s="4">
        <v>0</v>
      </c>
      <c r="V252" s="4">
        <v>0</v>
      </c>
      <c r="W252" s="4">
        <v>0</v>
      </c>
      <c r="X252" s="4">
        <v>0</v>
      </c>
      <c r="Y252" s="4">
        <v>0</v>
      </c>
      <c r="Z252" s="4">
        <v>0</v>
      </c>
      <c r="AA252" s="4">
        <v>0</v>
      </c>
      <c r="AB252" s="4">
        <v>0</v>
      </c>
      <c r="AC252" s="4">
        <v>0</v>
      </c>
      <c r="AD252" s="4">
        <v>0</v>
      </c>
    </row>
    <row r="253" spans="1:30" hidden="1" x14ac:dyDescent="0.2">
      <c r="A253" s="2" t="s">
        <v>297</v>
      </c>
      <c r="B253" s="4">
        <v>0</v>
      </c>
      <c r="C253" s="4">
        <v>0</v>
      </c>
      <c r="D253" s="4">
        <v>0</v>
      </c>
      <c r="E253" s="4">
        <v>0</v>
      </c>
      <c r="F253" s="4">
        <v>0</v>
      </c>
      <c r="G253" s="4">
        <v>0</v>
      </c>
      <c r="H253" s="4">
        <v>0</v>
      </c>
      <c r="I253" s="4">
        <v>0</v>
      </c>
      <c r="J253" s="4">
        <v>0</v>
      </c>
      <c r="K253" s="4">
        <v>0</v>
      </c>
      <c r="L253" s="4">
        <v>0</v>
      </c>
      <c r="M253" s="4">
        <v>0</v>
      </c>
      <c r="N253" s="4">
        <v>0</v>
      </c>
      <c r="O253" s="4">
        <v>0</v>
      </c>
      <c r="P253" s="4">
        <v>0</v>
      </c>
      <c r="Q253" s="4">
        <v>0</v>
      </c>
      <c r="R253" s="4">
        <v>0</v>
      </c>
      <c r="S253" s="4">
        <v>0</v>
      </c>
      <c r="T253" s="4">
        <v>0</v>
      </c>
      <c r="U253" s="4">
        <v>0</v>
      </c>
      <c r="V253" s="4">
        <v>0</v>
      </c>
      <c r="W253" s="4">
        <v>0</v>
      </c>
      <c r="X253" s="4">
        <v>0</v>
      </c>
      <c r="Y253" s="4">
        <v>0</v>
      </c>
      <c r="Z253" s="4">
        <v>0</v>
      </c>
      <c r="AA253" s="4">
        <v>0</v>
      </c>
      <c r="AB253" s="4">
        <v>0</v>
      </c>
      <c r="AC253" s="4">
        <v>0</v>
      </c>
      <c r="AD253" s="4">
        <v>0</v>
      </c>
    </row>
    <row r="254" spans="1:30" hidden="1" x14ac:dyDescent="0.2">
      <c r="A254" s="2" t="s">
        <v>298</v>
      </c>
      <c r="B254" s="4">
        <v>0</v>
      </c>
      <c r="C254" s="4">
        <v>0</v>
      </c>
      <c r="D254" s="4">
        <v>0</v>
      </c>
      <c r="E254" s="4">
        <v>0</v>
      </c>
      <c r="F254" s="4">
        <v>0</v>
      </c>
      <c r="G254" s="4">
        <v>0</v>
      </c>
      <c r="H254" s="4">
        <v>0</v>
      </c>
      <c r="I254" s="4">
        <v>0</v>
      </c>
      <c r="J254" s="4">
        <v>0</v>
      </c>
      <c r="K254" s="4">
        <v>0</v>
      </c>
      <c r="L254" s="4">
        <v>0</v>
      </c>
      <c r="M254" s="4">
        <v>0</v>
      </c>
      <c r="N254" s="4">
        <v>0</v>
      </c>
      <c r="O254" s="4">
        <v>0</v>
      </c>
      <c r="P254" s="4">
        <v>0</v>
      </c>
      <c r="Q254" s="4">
        <v>0</v>
      </c>
      <c r="R254" s="4">
        <v>0</v>
      </c>
      <c r="S254" s="4">
        <v>0</v>
      </c>
      <c r="T254" s="4">
        <v>0</v>
      </c>
      <c r="U254" s="4">
        <v>0</v>
      </c>
      <c r="V254" s="4">
        <v>0</v>
      </c>
      <c r="W254" s="4">
        <v>0</v>
      </c>
      <c r="X254" s="4">
        <v>0</v>
      </c>
      <c r="Y254" s="4">
        <v>0</v>
      </c>
      <c r="Z254" s="4">
        <v>0</v>
      </c>
      <c r="AA254" s="4">
        <v>0</v>
      </c>
      <c r="AB254" s="4">
        <v>0</v>
      </c>
      <c r="AC254" s="4">
        <v>0</v>
      </c>
      <c r="AD254" s="4">
        <v>0</v>
      </c>
    </row>
    <row r="255" spans="1:30" hidden="1" x14ac:dyDescent="0.2">
      <c r="A255" s="2" t="s">
        <v>299</v>
      </c>
      <c r="B255" s="4">
        <v>0</v>
      </c>
      <c r="C255" s="4">
        <v>0</v>
      </c>
      <c r="D255" s="4">
        <v>0</v>
      </c>
      <c r="E255" s="4">
        <v>0</v>
      </c>
      <c r="F255" s="4">
        <v>0</v>
      </c>
      <c r="G255" s="4">
        <v>0</v>
      </c>
      <c r="H255" s="4">
        <v>0</v>
      </c>
      <c r="I255" s="4">
        <v>0</v>
      </c>
      <c r="J255" s="4">
        <v>0</v>
      </c>
      <c r="K255" s="4">
        <v>0</v>
      </c>
      <c r="L255" s="4">
        <v>0</v>
      </c>
      <c r="M255" s="4">
        <v>0</v>
      </c>
      <c r="N255" s="4">
        <v>0</v>
      </c>
      <c r="O255" s="4">
        <v>0</v>
      </c>
      <c r="P255" s="4">
        <v>0</v>
      </c>
      <c r="Q255" s="4">
        <v>0</v>
      </c>
      <c r="R255" s="4">
        <v>0</v>
      </c>
      <c r="S255" s="4">
        <v>0</v>
      </c>
      <c r="T255" s="4">
        <v>0</v>
      </c>
      <c r="U255" s="4">
        <v>0</v>
      </c>
      <c r="V255" s="4">
        <v>0</v>
      </c>
      <c r="W255" s="4">
        <v>0</v>
      </c>
      <c r="X255" s="4">
        <v>0</v>
      </c>
      <c r="Y255" s="4">
        <v>0</v>
      </c>
      <c r="Z255" s="4">
        <v>0</v>
      </c>
      <c r="AA255" s="4">
        <v>0</v>
      </c>
      <c r="AB255" s="4">
        <v>0</v>
      </c>
      <c r="AC255" s="4">
        <v>0</v>
      </c>
      <c r="AD255" s="4">
        <v>0</v>
      </c>
    </row>
    <row r="256" spans="1:30" hidden="1" x14ac:dyDescent="0.2">
      <c r="A256" s="2" t="s">
        <v>300</v>
      </c>
      <c r="B256" s="4">
        <v>0</v>
      </c>
      <c r="C256" s="4">
        <v>0</v>
      </c>
      <c r="D256" s="4">
        <v>0</v>
      </c>
      <c r="E256" s="4">
        <v>0</v>
      </c>
      <c r="F256" s="4">
        <v>0</v>
      </c>
      <c r="G256" s="4">
        <v>0</v>
      </c>
      <c r="H256" s="4">
        <v>0</v>
      </c>
      <c r="I256" s="4">
        <v>0</v>
      </c>
      <c r="J256" s="4">
        <v>0</v>
      </c>
      <c r="K256" s="4">
        <v>0</v>
      </c>
      <c r="L256" s="4">
        <v>0</v>
      </c>
      <c r="M256" s="4">
        <v>0</v>
      </c>
      <c r="N256" s="4">
        <v>0</v>
      </c>
      <c r="O256" s="4">
        <v>0</v>
      </c>
      <c r="P256" s="4">
        <v>0</v>
      </c>
      <c r="Q256" s="4">
        <v>0</v>
      </c>
      <c r="R256" s="4">
        <v>0</v>
      </c>
      <c r="S256" s="4">
        <v>0</v>
      </c>
      <c r="T256" s="4">
        <v>0</v>
      </c>
      <c r="U256" s="4">
        <v>0</v>
      </c>
      <c r="V256" s="4">
        <v>0</v>
      </c>
      <c r="W256" s="4">
        <v>0</v>
      </c>
      <c r="X256" s="4">
        <v>0</v>
      </c>
      <c r="Y256" s="4">
        <v>0</v>
      </c>
      <c r="Z256" s="4">
        <v>0</v>
      </c>
      <c r="AA256" s="4">
        <v>0</v>
      </c>
      <c r="AB256" s="4">
        <v>0</v>
      </c>
      <c r="AC256" s="4">
        <v>0</v>
      </c>
      <c r="AD256" s="4">
        <v>0</v>
      </c>
    </row>
    <row r="257" spans="1:30" hidden="1" x14ac:dyDescent="0.2">
      <c r="A257" s="2" t="s">
        <v>301</v>
      </c>
      <c r="B257" s="4">
        <v>0</v>
      </c>
      <c r="C257" s="4">
        <v>0</v>
      </c>
      <c r="D257" s="4">
        <v>0</v>
      </c>
      <c r="E257" s="4">
        <v>0</v>
      </c>
      <c r="F257" s="4">
        <v>0</v>
      </c>
      <c r="G257" s="4">
        <v>0</v>
      </c>
      <c r="H257" s="4">
        <v>0</v>
      </c>
      <c r="I257" s="4">
        <v>0</v>
      </c>
      <c r="J257" s="4">
        <v>0</v>
      </c>
      <c r="K257" s="4">
        <v>0</v>
      </c>
      <c r="L257" s="4">
        <v>0</v>
      </c>
      <c r="M257" s="4">
        <v>0</v>
      </c>
      <c r="N257" s="4">
        <v>0</v>
      </c>
      <c r="O257" s="4">
        <v>0</v>
      </c>
      <c r="P257" s="4">
        <v>0</v>
      </c>
      <c r="Q257" s="4">
        <v>0</v>
      </c>
      <c r="R257" s="4">
        <v>0</v>
      </c>
      <c r="S257" s="4">
        <v>0</v>
      </c>
      <c r="T257" s="4">
        <v>0</v>
      </c>
      <c r="U257" s="4">
        <v>0</v>
      </c>
      <c r="V257" s="4">
        <v>0</v>
      </c>
      <c r="W257" s="4">
        <v>0</v>
      </c>
      <c r="X257" s="4">
        <v>0</v>
      </c>
      <c r="Y257" s="4">
        <v>0</v>
      </c>
      <c r="Z257" s="4">
        <v>0</v>
      </c>
      <c r="AA257" s="4">
        <v>0</v>
      </c>
      <c r="AB257" s="4">
        <v>0</v>
      </c>
      <c r="AC257" s="4">
        <v>0</v>
      </c>
      <c r="AD257" s="4">
        <v>0</v>
      </c>
    </row>
    <row r="258" spans="1:30" hidden="1" x14ac:dyDescent="0.2">
      <c r="A258" s="2" t="s">
        <v>302</v>
      </c>
      <c r="B258" s="4">
        <v>0</v>
      </c>
      <c r="C258" s="4">
        <v>0</v>
      </c>
      <c r="D258" s="4">
        <v>0</v>
      </c>
      <c r="E258" s="4">
        <v>0</v>
      </c>
      <c r="F258" s="4">
        <v>0</v>
      </c>
      <c r="G258" s="4">
        <v>0</v>
      </c>
      <c r="H258" s="4">
        <v>0</v>
      </c>
      <c r="I258" s="4">
        <v>0</v>
      </c>
      <c r="J258" s="4">
        <v>0</v>
      </c>
      <c r="K258" s="4">
        <v>0</v>
      </c>
      <c r="L258" s="4">
        <v>0</v>
      </c>
      <c r="M258" s="4">
        <v>0</v>
      </c>
      <c r="N258" s="4">
        <v>0</v>
      </c>
      <c r="O258" s="4">
        <v>0</v>
      </c>
      <c r="P258" s="4">
        <v>0</v>
      </c>
      <c r="Q258" s="4">
        <v>0</v>
      </c>
      <c r="R258" s="4">
        <v>0</v>
      </c>
      <c r="S258" s="4">
        <v>0</v>
      </c>
      <c r="T258" s="4">
        <v>0</v>
      </c>
      <c r="U258" s="4">
        <v>0</v>
      </c>
      <c r="V258" s="4">
        <v>0</v>
      </c>
      <c r="W258" s="4">
        <v>0</v>
      </c>
      <c r="X258" s="4">
        <v>0</v>
      </c>
      <c r="Y258" s="4">
        <v>0</v>
      </c>
      <c r="Z258" s="4">
        <v>0</v>
      </c>
      <c r="AA258" s="4">
        <v>0</v>
      </c>
      <c r="AB258" s="4">
        <v>0</v>
      </c>
      <c r="AC258" s="4">
        <v>0</v>
      </c>
      <c r="AD258" s="4">
        <v>0</v>
      </c>
    </row>
    <row r="259" spans="1:30" hidden="1" x14ac:dyDescent="0.2">
      <c r="A259" s="2" t="s">
        <v>303</v>
      </c>
      <c r="B259" s="4">
        <v>0</v>
      </c>
      <c r="C259" s="4">
        <v>0</v>
      </c>
      <c r="D259" s="4">
        <v>0</v>
      </c>
      <c r="E259" s="4">
        <v>0</v>
      </c>
      <c r="F259" s="4">
        <v>0</v>
      </c>
      <c r="G259" s="4">
        <v>0</v>
      </c>
      <c r="H259" s="4">
        <v>0</v>
      </c>
      <c r="I259" s="4">
        <v>0</v>
      </c>
      <c r="J259" s="4">
        <v>0</v>
      </c>
      <c r="K259" s="4">
        <v>0</v>
      </c>
      <c r="L259" s="4">
        <v>0</v>
      </c>
      <c r="M259" s="4">
        <v>0</v>
      </c>
      <c r="N259" s="4">
        <v>0</v>
      </c>
      <c r="O259" s="4">
        <v>0</v>
      </c>
      <c r="P259" s="4">
        <v>0</v>
      </c>
      <c r="Q259" s="4">
        <v>0</v>
      </c>
      <c r="R259" s="4">
        <v>0</v>
      </c>
      <c r="S259" s="4">
        <v>0</v>
      </c>
      <c r="T259" s="4">
        <v>0</v>
      </c>
      <c r="U259" s="4">
        <v>0</v>
      </c>
      <c r="V259" s="4">
        <v>0</v>
      </c>
      <c r="W259" s="4">
        <v>0</v>
      </c>
      <c r="X259" s="4">
        <v>0</v>
      </c>
      <c r="Y259" s="4">
        <v>0</v>
      </c>
      <c r="Z259" s="4">
        <v>0</v>
      </c>
      <c r="AA259" s="4">
        <v>0</v>
      </c>
      <c r="AB259" s="4">
        <v>0</v>
      </c>
      <c r="AC259" s="4">
        <v>0</v>
      </c>
      <c r="AD259" s="4">
        <v>0</v>
      </c>
    </row>
    <row r="260" spans="1:30" hidden="1" x14ac:dyDescent="0.2">
      <c r="A260" s="2" t="s">
        <v>304</v>
      </c>
      <c r="B260" s="4">
        <v>0</v>
      </c>
      <c r="C260" s="4">
        <v>0</v>
      </c>
      <c r="D260" s="4">
        <v>0</v>
      </c>
      <c r="E260" s="4">
        <v>0</v>
      </c>
      <c r="F260" s="4">
        <v>0</v>
      </c>
      <c r="G260" s="4">
        <v>0</v>
      </c>
      <c r="H260" s="4">
        <v>0</v>
      </c>
      <c r="I260" s="4">
        <v>0</v>
      </c>
      <c r="J260" s="4">
        <v>0</v>
      </c>
      <c r="K260" s="4">
        <v>0</v>
      </c>
      <c r="L260" s="4">
        <v>0</v>
      </c>
      <c r="M260" s="4">
        <v>0</v>
      </c>
      <c r="N260" s="4">
        <v>0</v>
      </c>
      <c r="O260" s="4">
        <v>0</v>
      </c>
      <c r="P260" s="4">
        <v>0</v>
      </c>
      <c r="Q260" s="4">
        <v>0</v>
      </c>
      <c r="R260" s="4">
        <v>0</v>
      </c>
      <c r="S260" s="4">
        <v>0</v>
      </c>
      <c r="T260" s="4">
        <v>0</v>
      </c>
      <c r="U260" s="4">
        <v>0</v>
      </c>
      <c r="V260" s="4">
        <v>0</v>
      </c>
      <c r="W260" s="4">
        <v>0</v>
      </c>
      <c r="X260" s="4">
        <v>0</v>
      </c>
      <c r="Y260" s="4">
        <v>0</v>
      </c>
      <c r="Z260" s="4">
        <v>0</v>
      </c>
      <c r="AA260" s="4">
        <v>0</v>
      </c>
      <c r="AB260" s="4">
        <v>0</v>
      </c>
      <c r="AC260" s="4">
        <v>0</v>
      </c>
      <c r="AD260" s="4">
        <v>0</v>
      </c>
    </row>
    <row r="261" spans="1:30" hidden="1" x14ac:dyDescent="0.2">
      <c r="A261" s="2" t="s">
        <v>305</v>
      </c>
      <c r="B261" s="4">
        <v>0</v>
      </c>
      <c r="C261" s="4">
        <v>0</v>
      </c>
      <c r="D261" s="4">
        <v>0</v>
      </c>
      <c r="E261" s="4">
        <v>0</v>
      </c>
      <c r="F261" s="4">
        <v>0</v>
      </c>
      <c r="G261" s="4">
        <v>0</v>
      </c>
      <c r="H261" s="4">
        <v>0</v>
      </c>
      <c r="I261" s="4">
        <v>0</v>
      </c>
      <c r="J261" s="4">
        <v>0</v>
      </c>
      <c r="K261" s="4">
        <v>0</v>
      </c>
      <c r="L261" s="4">
        <v>0</v>
      </c>
      <c r="M261" s="4">
        <v>0</v>
      </c>
      <c r="N261" s="4">
        <v>0</v>
      </c>
      <c r="O261" s="4">
        <v>0</v>
      </c>
      <c r="P261" s="4">
        <v>0</v>
      </c>
      <c r="Q261" s="4">
        <v>0</v>
      </c>
      <c r="R261" s="4">
        <v>0</v>
      </c>
      <c r="S261" s="4">
        <v>0</v>
      </c>
      <c r="T261" s="4">
        <v>0</v>
      </c>
      <c r="U261" s="4">
        <v>0</v>
      </c>
      <c r="V261" s="4">
        <v>0</v>
      </c>
      <c r="W261" s="4">
        <v>0</v>
      </c>
      <c r="X261" s="4">
        <v>0</v>
      </c>
      <c r="Y261" s="4">
        <v>0</v>
      </c>
      <c r="Z261" s="4">
        <v>0</v>
      </c>
      <c r="AA261" s="4">
        <v>0</v>
      </c>
      <c r="AB261" s="4">
        <v>0</v>
      </c>
      <c r="AC261" s="4">
        <v>0</v>
      </c>
      <c r="AD261" s="4">
        <v>0</v>
      </c>
    </row>
    <row r="262" spans="1:30" hidden="1" x14ac:dyDescent="0.2">
      <c r="A262" s="2" t="s">
        <v>306</v>
      </c>
      <c r="B262" s="4">
        <v>0</v>
      </c>
      <c r="C262" s="4">
        <v>0</v>
      </c>
      <c r="D262" s="4">
        <v>0</v>
      </c>
      <c r="E262" s="4">
        <v>0</v>
      </c>
      <c r="F262" s="4">
        <v>0</v>
      </c>
      <c r="G262" s="4">
        <v>0</v>
      </c>
      <c r="H262" s="4">
        <v>0</v>
      </c>
      <c r="I262" s="4">
        <v>0</v>
      </c>
      <c r="J262" s="4">
        <v>0</v>
      </c>
      <c r="K262" s="4">
        <v>0</v>
      </c>
      <c r="L262" s="4">
        <v>0</v>
      </c>
      <c r="M262" s="4">
        <v>0</v>
      </c>
      <c r="N262" s="4">
        <v>0</v>
      </c>
      <c r="O262" s="4">
        <v>0</v>
      </c>
      <c r="P262" s="4">
        <v>0</v>
      </c>
      <c r="Q262" s="4">
        <v>0</v>
      </c>
      <c r="R262" s="4">
        <v>0</v>
      </c>
      <c r="S262" s="4">
        <v>0</v>
      </c>
      <c r="T262" s="4">
        <v>0</v>
      </c>
      <c r="U262" s="4">
        <v>0</v>
      </c>
      <c r="V262" s="4">
        <v>0</v>
      </c>
      <c r="W262" s="4">
        <v>0</v>
      </c>
      <c r="X262" s="4">
        <v>0</v>
      </c>
      <c r="Y262" s="4">
        <v>0</v>
      </c>
      <c r="Z262" s="4">
        <v>0</v>
      </c>
      <c r="AA262" s="4">
        <v>0</v>
      </c>
      <c r="AB262" s="4">
        <v>0</v>
      </c>
      <c r="AC262" s="4">
        <v>0</v>
      </c>
      <c r="AD262" s="4">
        <v>0</v>
      </c>
    </row>
    <row r="263" spans="1:30" hidden="1" x14ac:dyDescent="0.2">
      <c r="A263" s="2" t="s">
        <v>307</v>
      </c>
      <c r="B263" s="4">
        <v>0</v>
      </c>
      <c r="C263" s="4">
        <v>0</v>
      </c>
      <c r="D263" s="4">
        <v>0</v>
      </c>
      <c r="E263" s="4">
        <v>0</v>
      </c>
      <c r="F263" s="4">
        <v>0</v>
      </c>
      <c r="G263" s="4">
        <v>0</v>
      </c>
      <c r="H263" s="4">
        <v>0</v>
      </c>
      <c r="I263" s="4">
        <v>0</v>
      </c>
      <c r="J263" s="4">
        <v>0</v>
      </c>
      <c r="K263" s="4">
        <v>0</v>
      </c>
      <c r="L263" s="4">
        <v>0</v>
      </c>
      <c r="M263" s="4">
        <v>0</v>
      </c>
      <c r="N263" s="4">
        <v>0</v>
      </c>
      <c r="O263" s="4">
        <v>0</v>
      </c>
      <c r="P263" s="4">
        <v>0</v>
      </c>
      <c r="Q263" s="4">
        <v>0</v>
      </c>
      <c r="R263" s="4">
        <v>0</v>
      </c>
      <c r="S263" s="4">
        <v>0</v>
      </c>
      <c r="T263" s="4">
        <v>0</v>
      </c>
      <c r="U263" s="4">
        <v>0</v>
      </c>
      <c r="V263" s="4">
        <v>0</v>
      </c>
      <c r="W263" s="4">
        <v>0</v>
      </c>
      <c r="X263" s="4">
        <v>0</v>
      </c>
      <c r="Y263" s="4">
        <v>0</v>
      </c>
      <c r="Z263" s="4">
        <v>0</v>
      </c>
      <c r="AA263" s="4">
        <v>0</v>
      </c>
      <c r="AB263" s="4">
        <v>0</v>
      </c>
      <c r="AC263" s="4">
        <v>0</v>
      </c>
      <c r="AD263" s="4">
        <v>0</v>
      </c>
    </row>
    <row r="264" spans="1:30" hidden="1" x14ac:dyDescent="0.2">
      <c r="A264" s="2" t="s">
        <v>308</v>
      </c>
      <c r="B264" s="4">
        <v>0</v>
      </c>
      <c r="C264" s="4">
        <v>0</v>
      </c>
      <c r="D264" s="4">
        <v>0</v>
      </c>
      <c r="E264" s="4">
        <v>0</v>
      </c>
      <c r="F264" s="4">
        <v>0</v>
      </c>
      <c r="G264" s="4">
        <v>0</v>
      </c>
      <c r="H264" s="4">
        <v>0</v>
      </c>
      <c r="I264" s="4">
        <v>0</v>
      </c>
      <c r="J264" s="4">
        <v>0</v>
      </c>
      <c r="K264" s="4">
        <v>0</v>
      </c>
      <c r="L264" s="4">
        <v>0</v>
      </c>
      <c r="M264" s="4">
        <v>0</v>
      </c>
      <c r="N264" s="4">
        <v>0</v>
      </c>
      <c r="O264" s="4">
        <v>0</v>
      </c>
      <c r="P264" s="4">
        <v>0</v>
      </c>
      <c r="Q264" s="4">
        <v>0</v>
      </c>
      <c r="R264" s="4">
        <v>0</v>
      </c>
      <c r="S264" s="4">
        <v>0</v>
      </c>
      <c r="T264" s="4">
        <v>0</v>
      </c>
      <c r="U264" s="4">
        <v>0</v>
      </c>
      <c r="V264" s="4">
        <v>0</v>
      </c>
      <c r="W264" s="4">
        <v>0</v>
      </c>
      <c r="X264" s="4">
        <v>0</v>
      </c>
      <c r="Y264" s="4">
        <v>0</v>
      </c>
      <c r="Z264" s="4">
        <v>0</v>
      </c>
      <c r="AA264" s="4">
        <v>0</v>
      </c>
      <c r="AB264" s="4">
        <v>0</v>
      </c>
      <c r="AC264" s="4">
        <v>0</v>
      </c>
      <c r="AD264" s="4">
        <v>0</v>
      </c>
    </row>
    <row r="265" spans="1:30" hidden="1" x14ac:dyDescent="0.2">
      <c r="A265" s="2" t="s">
        <v>309</v>
      </c>
      <c r="B265" s="4">
        <v>0</v>
      </c>
      <c r="C265" s="4">
        <v>0</v>
      </c>
      <c r="D265" s="4">
        <v>0</v>
      </c>
      <c r="E265" s="4">
        <v>0</v>
      </c>
      <c r="F265" s="4">
        <v>0</v>
      </c>
      <c r="G265" s="4">
        <v>0</v>
      </c>
      <c r="H265" s="4">
        <v>0</v>
      </c>
      <c r="I265" s="4">
        <v>0</v>
      </c>
      <c r="J265" s="4">
        <v>0</v>
      </c>
      <c r="K265" s="4">
        <v>0</v>
      </c>
      <c r="L265" s="4">
        <v>0</v>
      </c>
      <c r="M265" s="4">
        <v>0</v>
      </c>
      <c r="N265" s="4">
        <v>0</v>
      </c>
      <c r="O265" s="4">
        <v>0</v>
      </c>
      <c r="P265" s="4">
        <v>0</v>
      </c>
      <c r="Q265" s="4">
        <v>0</v>
      </c>
      <c r="R265" s="4">
        <v>0</v>
      </c>
      <c r="S265" s="4">
        <v>0</v>
      </c>
      <c r="T265" s="4">
        <v>0</v>
      </c>
      <c r="U265" s="4">
        <v>0</v>
      </c>
      <c r="V265" s="4">
        <v>0</v>
      </c>
      <c r="W265" s="4">
        <v>0</v>
      </c>
      <c r="X265" s="4">
        <v>0</v>
      </c>
      <c r="Y265" s="4">
        <v>0</v>
      </c>
      <c r="Z265" s="4">
        <v>0</v>
      </c>
      <c r="AA265" s="4">
        <v>0</v>
      </c>
      <c r="AB265" s="4">
        <v>0</v>
      </c>
      <c r="AC265" s="4">
        <v>0</v>
      </c>
      <c r="AD265" s="4">
        <v>0</v>
      </c>
    </row>
    <row r="266" spans="1:30" hidden="1" x14ac:dyDescent="0.2">
      <c r="A266" s="2" t="s">
        <v>310</v>
      </c>
      <c r="B266" s="4">
        <v>0</v>
      </c>
      <c r="C266" s="4">
        <v>0</v>
      </c>
      <c r="D266" s="4">
        <v>0</v>
      </c>
      <c r="E266" s="4">
        <v>0</v>
      </c>
      <c r="F266" s="4">
        <v>0</v>
      </c>
      <c r="G266" s="4">
        <v>0</v>
      </c>
      <c r="H266" s="4">
        <v>0</v>
      </c>
      <c r="I266" s="4">
        <v>0</v>
      </c>
      <c r="J266" s="4">
        <v>0</v>
      </c>
      <c r="K266" s="4">
        <v>0</v>
      </c>
      <c r="L266" s="4">
        <v>0</v>
      </c>
      <c r="M266" s="4">
        <v>0</v>
      </c>
      <c r="N266" s="4">
        <v>0</v>
      </c>
      <c r="O266" s="4">
        <v>0</v>
      </c>
      <c r="P266" s="4">
        <v>0</v>
      </c>
      <c r="Q266" s="4">
        <v>0</v>
      </c>
      <c r="R266" s="4">
        <v>0</v>
      </c>
      <c r="S266" s="4">
        <v>0</v>
      </c>
      <c r="T266" s="4">
        <v>0</v>
      </c>
      <c r="U266" s="4">
        <v>0</v>
      </c>
      <c r="V266" s="4">
        <v>0</v>
      </c>
      <c r="W266" s="4">
        <v>0</v>
      </c>
      <c r="X266" s="4">
        <v>0</v>
      </c>
      <c r="Y266" s="4">
        <v>0</v>
      </c>
      <c r="Z266" s="4">
        <v>0</v>
      </c>
      <c r="AA266" s="4">
        <v>0</v>
      </c>
      <c r="AB266" s="4">
        <v>0</v>
      </c>
      <c r="AC266" s="4">
        <v>0</v>
      </c>
      <c r="AD266" s="4">
        <v>0</v>
      </c>
    </row>
    <row r="267" spans="1:30" x14ac:dyDescent="0.2">
      <c r="A267" s="5" t="s">
        <v>311</v>
      </c>
      <c r="B267" s="14">
        <v>20731.160999999993</v>
      </c>
      <c r="C267" s="14">
        <v>4369.4139999999998</v>
      </c>
      <c r="D267" s="14">
        <v>485.16599999999994</v>
      </c>
      <c r="E267" s="14">
        <v>661.00900000000001</v>
      </c>
      <c r="F267" s="14">
        <v>550.06700000000001</v>
      </c>
      <c r="G267" s="14">
        <v>618.55199999999991</v>
      </c>
      <c r="H267" s="14">
        <v>758.27099999999996</v>
      </c>
      <c r="I267" s="14">
        <v>746.86800000000005</v>
      </c>
      <c r="J267" s="14">
        <v>469.99099999999993</v>
      </c>
      <c r="K267" s="14">
        <v>597.29199999999992</v>
      </c>
      <c r="L267" s="14">
        <v>385.29299999999995</v>
      </c>
      <c r="M267" s="14">
        <v>473.92699999999991</v>
      </c>
      <c r="N267" s="14">
        <v>413.41700000000003</v>
      </c>
      <c r="O267" s="14">
        <v>570.33399999999995</v>
      </c>
      <c r="P267" s="14">
        <v>810.74500000000023</v>
      </c>
      <c r="Q267" s="14">
        <v>910.86099999999999</v>
      </c>
      <c r="R267" s="14">
        <v>1251.9390000000003</v>
      </c>
      <c r="S267" s="14">
        <v>2569.7649999999994</v>
      </c>
      <c r="T267" s="14">
        <v>577.51600000000008</v>
      </c>
      <c r="U267" s="14">
        <v>815.70799999999986</v>
      </c>
      <c r="V267" s="14">
        <v>1154.155</v>
      </c>
      <c r="W267" s="14">
        <v>925.13200000000006</v>
      </c>
      <c r="X267" s="14">
        <v>485.96200000000005</v>
      </c>
      <c r="Y267" s="14">
        <v>739.11699999999985</v>
      </c>
      <c r="Z267" s="14">
        <v>1075.8319999999999</v>
      </c>
      <c r="AA267" s="14">
        <v>986.42300000000023</v>
      </c>
      <c r="AB267" s="14">
        <v>678.16799999999989</v>
      </c>
      <c r="AC267" s="14">
        <v>668.60099999999989</v>
      </c>
      <c r="AD267" s="14">
        <v>812.00100000000009</v>
      </c>
    </row>
    <row r="268" spans="1:30" x14ac:dyDescent="0.2">
      <c r="A268" s="17" t="s">
        <v>349</v>
      </c>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c r="AA268" s="18"/>
      <c r="AB268" s="18"/>
      <c r="AC268" s="18"/>
      <c r="AD268" s="18"/>
    </row>
    <row r="269" spans="1:30" x14ac:dyDescent="0.2">
      <c r="A269" s="2" t="s">
        <v>369</v>
      </c>
    </row>
    <row r="270" spans="1:30" x14ac:dyDescent="0.2">
      <c r="A270" s="2" t="s">
        <v>343</v>
      </c>
      <c r="AC270" s="4"/>
      <c r="AD270" s="4"/>
    </row>
    <row r="271" spans="1:30" x14ac:dyDescent="0.2">
      <c r="A271" s="2" t="s">
        <v>348</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58E0E-9170-45B9-95F3-55B475F575FB}">
  <sheetPr>
    <pageSetUpPr fitToPage="1"/>
  </sheetPr>
  <dimension ref="A1:IM158"/>
  <sheetViews>
    <sheetView zoomScale="90" zoomScaleNormal="9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7" width="9.140625" style="24"/>
    <col min="18" max="18" width="10.5703125" style="24" customWidth="1"/>
    <col min="19" max="273" width="9.140625" style="24"/>
    <col min="274" max="274" width="10.5703125" style="24" customWidth="1"/>
    <col min="275" max="529" width="9.140625" style="24"/>
    <col min="530" max="530" width="10.5703125" style="24" customWidth="1"/>
    <col min="531" max="785" width="9.140625" style="24"/>
    <col min="786" max="786" width="10.5703125" style="24" customWidth="1"/>
    <col min="787" max="1041" width="9.140625" style="24"/>
    <col min="1042" max="1042" width="10.5703125" style="24" customWidth="1"/>
    <col min="1043" max="1297" width="9.140625" style="24"/>
    <col min="1298" max="1298" width="10.5703125" style="24" customWidth="1"/>
    <col min="1299" max="1553" width="9.140625" style="24"/>
    <col min="1554" max="1554" width="10.5703125" style="24" customWidth="1"/>
    <col min="1555" max="1809" width="9.140625" style="24"/>
    <col min="1810" max="1810" width="10.5703125" style="24" customWidth="1"/>
    <col min="1811" max="2065" width="9.140625" style="24"/>
    <col min="2066" max="2066" width="10.5703125" style="24" customWidth="1"/>
    <col min="2067" max="2321" width="9.140625" style="24"/>
    <col min="2322" max="2322" width="10.5703125" style="24" customWidth="1"/>
    <col min="2323" max="2577" width="9.140625" style="24"/>
    <col min="2578" max="2578" width="10.5703125" style="24" customWidth="1"/>
    <col min="2579" max="2833" width="9.140625" style="24"/>
    <col min="2834" max="2834" width="10.5703125" style="24" customWidth="1"/>
    <col min="2835" max="3089" width="9.140625" style="24"/>
    <col min="3090" max="3090" width="10.5703125" style="24" customWidth="1"/>
    <col min="3091" max="3345" width="9.140625" style="24"/>
    <col min="3346" max="3346" width="10.5703125" style="24" customWidth="1"/>
    <col min="3347" max="3601" width="9.140625" style="24"/>
    <col min="3602" max="3602" width="10.5703125" style="24" customWidth="1"/>
    <col min="3603" max="3857" width="9.140625" style="24"/>
    <col min="3858" max="3858" width="10.5703125" style="24" customWidth="1"/>
    <col min="3859" max="4113" width="9.140625" style="24"/>
    <col min="4114" max="4114" width="10.5703125" style="24" customWidth="1"/>
    <col min="4115" max="4369" width="9.140625" style="24"/>
    <col min="4370" max="4370" width="10.5703125" style="24" customWidth="1"/>
    <col min="4371" max="4625" width="9.140625" style="24"/>
    <col min="4626" max="4626" width="10.5703125" style="24" customWidth="1"/>
    <col min="4627" max="4881" width="9.140625" style="24"/>
    <col min="4882" max="4882" width="10.5703125" style="24" customWidth="1"/>
    <col min="4883" max="5137" width="9.140625" style="24"/>
    <col min="5138" max="5138" width="10.5703125" style="24" customWidth="1"/>
    <col min="5139" max="5393" width="9.140625" style="24"/>
    <col min="5394" max="5394" width="10.5703125" style="24" customWidth="1"/>
    <col min="5395" max="5649" width="9.140625" style="24"/>
    <col min="5650" max="5650" width="10.5703125" style="24" customWidth="1"/>
    <col min="5651" max="5905" width="9.140625" style="24"/>
    <col min="5906" max="5906" width="10.5703125" style="24" customWidth="1"/>
    <col min="5907" max="6161" width="9.140625" style="24"/>
    <col min="6162" max="6162" width="10.5703125" style="24" customWidth="1"/>
    <col min="6163" max="6417" width="9.140625" style="24"/>
    <col min="6418" max="6418" width="10.5703125" style="24" customWidth="1"/>
    <col min="6419" max="6673" width="9.140625" style="24"/>
    <col min="6674" max="6674" width="10.5703125" style="24" customWidth="1"/>
    <col min="6675" max="6929" width="9.140625" style="24"/>
    <col min="6930" max="6930" width="10.5703125" style="24" customWidth="1"/>
    <col min="6931" max="7185" width="9.140625" style="24"/>
    <col min="7186" max="7186" width="10.5703125" style="24" customWidth="1"/>
    <col min="7187" max="7441" width="9.140625" style="24"/>
    <col min="7442" max="7442" width="10.5703125" style="24" customWidth="1"/>
    <col min="7443" max="7697" width="9.140625" style="24"/>
    <col min="7698" max="7698" width="10.5703125" style="24" customWidth="1"/>
    <col min="7699" max="7953" width="9.140625" style="24"/>
    <col min="7954" max="7954" width="10.5703125" style="24" customWidth="1"/>
    <col min="7955" max="8209" width="9.140625" style="24"/>
    <col min="8210" max="8210" width="10.5703125" style="24" customWidth="1"/>
    <col min="8211" max="8465" width="9.140625" style="24"/>
    <col min="8466" max="8466" width="10.5703125" style="24" customWidth="1"/>
    <col min="8467" max="8721" width="9.140625" style="24"/>
    <col min="8722" max="8722" width="10.5703125" style="24" customWidth="1"/>
    <col min="8723" max="8977" width="9.140625" style="24"/>
    <col min="8978" max="8978" width="10.5703125" style="24" customWidth="1"/>
    <col min="8979" max="9233" width="9.140625" style="24"/>
    <col min="9234" max="9234" width="10.5703125" style="24" customWidth="1"/>
    <col min="9235" max="9489" width="9.140625" style="24"/>
    <col min="9490" max="9490" width="10.5703125" style="24" customWidth="1"/>
    <col min="9491" max="9745" width="9.140625" style="24"/>
    <col min="9746" max="9746" width="10.5703125" style="24" customWidth="1"/>
    <col min="9747" max="10001" width="9.140625" style="24"/>
    <col min="10002" max="10002" width="10.5703125" style="24" customWidth="1"/>
    <col min="10003" max="10257" width="9.140625" style="24"/>
    <col min="10258" max="10258" width="10.5703125" style="24" customWidth="1"/>
    <col min="10259" max="10513" width="9.140625" style="24"/>
    <col min="10514" max="10514" width="10.5703125" style="24" customWidth="1"/>
    <col min="10515" max="10769" width="9.140625" style="24"/>
    <col min="10770" max="10770" width="10.5703125" style="24" customWidth="1"/>
    <col min="10771" max="11025" width="9.140625" style="24"/>
    <col min="11026" max="11026" width="10.5703125" style="24" customWidth="1"/>
    <col min="11027" max="11281" width="9.140625" style="24"/>
    <col min="11282" max="11282" width="10.5703125" style="24" customWidth="1"/>
    <col min="11283" max="11537" width="9.140625" style="24"/>
    <col min="11538" max="11538" width="10.5703125" style="24" customWidth="1"/>
    <col min="11539" max="11793" width="9.140625" style="24"/>
    <col min="11794" max="11794" width="10.5703125" style="24" customWidth="1"/>
    <col min="11795" max="12049" width="9.140625" style="24"/>
    <col min="12050" max="12050" width="10.5703125" style="24" customWidth="1"/>
    <col min="12051" max="12305" width="9.140625" style="24"/>
    <col min="12306" max="12306" width="10.5703125" style="24" customWidth="1"/>
    <col min="12307" max="12561" width="9.140625" style="24"/>
    <col min="12562" max="12562" width="10.5703125" style="24" customWidth="1"/>
    <col min="12563" max="12817" width="9.140625" style="24"/>
    <col min="12818" max="12818" width="10.5703125" style="24" customWidth="1"/>
    <col min="12819" max="13073" width="9.140625" style="24"/>
    <col min="13074" max="13074" width="10.5703125" style="24" customWidth="1"/>
    <col min="13075" max="13329" width="9.140625" style="24"/>
    <col min="13330" max="13330" width="10.5703125" style="24" customWidth="1"/>
    <col min="13331" max="13585" width="9.140625" style="24"/>
    <col min="13586" max="13586" width="10.5703125" style="24" customWidth="1"/>
    <col min="13587" max="13841" width="9.140625" style="24"/>
    <col min="13842" max="13842" width="10.5703125" style="24" customWidth="1"/>
    <col min="13843" max="14097" width="9.140625" style="24"/>
    <col min="14098" max="14098" width="10.5703125" style="24" customWidth="1"/>
    <col min="14099" max="14353" width="9.140625" style="24"/>
    <col min="14354" max="14354" width="10.5703125" style="24" customWidth="1"/>
    <col min="14355" max="14609" width="9.140625" style="24"/>
    <col min="14610" max="14610" width="10.5703125" style="24" customWidth="1"/>
    <col min="14611" max="14865" width="9.140625" style="24"/>
    <col min="14866" max="14866" width="10.5703125" style="24" customWidth="1"/>
    <col min="14867" max="15121" width="9.140625" style="24"/>
    <col min="15122" max="15122" width="10.5703125" style="24" customWidth="1"/>
    <col min="15123" max="15377" width="9.140625" style="24"/>
    <col min="15378" max="15378" width="10.5703125" style="24" customWidth="1"/>
    <col min="15379" max="15633" width="9.140625" style="24"/>
    <col min="15634" max="15634" width="10.5703125" style="24" customWidth="1"/>
    <col min="15635" max="15889" width="9.140625" style="24"/>
    <col min="15890" max="15890" width="10.5703125" style="24" customWidth="1"/>
    <col min="15891" max="16145" width="9.140625" style="24"/>
    <col min="16146" max="16146" width="10.5703125" style="24" customWidth="1"/>
    <col min="16147" max="16384" width="9.140625" style="24"/>
  </cols>
  <sheetData>
    <row r="1" spans="1:19" x14ac:dyDescent="0.2">
      <c r="A1" s="6" t="s">
        <v>379</v>
      </c>
      <c r="B1" s="7"/>
      <c r="C1" s="7"/>
      <c r="D1" s="7"/>
      <c r="E1" s="7"/>
      <c r="F1" s="7"/>
      <c r="G1" s="7"/>
      <c r="H1" s="7"/>
      <c r="I1" s="7"/>
      <c r="J1" s="7"/>
      <c r="K1" s="7"/>
      <c r="L1" s="7"/>
      <c r="M1" s="7"/>
      <c r="N1" s="7"/>
      <c r="O1" s="7"/>
      <c r="P1" s="7"/>
      <c r="Q1" s="7"/>
      <c r="R1" s="7"/>
      <c r="S1" s="7"/>
    </row>
    <row r="2" spans="1:19" x14ac:dyDescent="0.2">
      <c r="A2" s="9" t="s">
        <v>1</v>
      </c>
      <c r="B2" s="9" t="s">
        <v>2</v>
      </c>
      <c r="C2" s="9" t="s">
        <v>3</v>
      </c>
      <c r="D2" s="9" t="s">
        <v>4</v>
      </c>
      <c r="E2" s="9" t="s">
        <v>5</v>
      </c>
      <c r="F2" s="9" t="s">
        <v>6</v>
      </c>
      <c r="G2" s="9" t="s">
        <v>7</v>
      </c>
      <c r="H2" s="9" t="s">
        <v>8</v>
      </c>
      <c r="I2" s="9" t="s">
        <v>9</v>
      </c>
      <c r="J2" s="9" t="s">
        <v>10</v>
      </c>
      <c r="K2" s="9" t="s">
        <v>11</v>
      </c>
      <c r="L2" s="9" t="s">
        <v>12</v>
      </c>
      <c r="M2" s="9" t="s">
        <v>13</v>
      </c>
      <c r="N2" s="9" t="s">
        <v>363</v>
      </c>
      <c r="O2" s="9" t="s">
        <v>364</v>
      </c>
      <c r="P2" s="9" t="s">
        <v>365</v>
      </c>
      <c r="Q2" s="9" t="s">
        <v>366</v>
      </c>
      <c r="R2" s="21" t="s">
        <v>367</v>
      </c>
      <c r="S2" s="21" t="s">
        <v>368</v>
      </c>
    </row>
    <row r="3" spans="1:19" x14ac:dyDescent="0.2">
      <c r="A3" s="8"/>
      <c r="B3" s="8"/>
      <c r="C3" s="8"/>
      <c r="D3" s="8"/>
      <c r="E3" s="8"/>
      <c r="F3" s="8"/>
      <c r="G3" s="10"/>
      <c r="H3" s="8"/>
      <c r="I3" s="8"/>
      <c r="J3" s="8"/>
      <c r="K3" s="8"/>
      <c r="L3" s="8"/>
      <c r="M3" s="8"/>
      <c r="N3" s="8"/>
      <c r="O3" s="8"/>
      <c r="P3" s="8"/>
      <c r="Q3" s="8"/>
      <c r="R3" s="8"/>
      <c r="S3" s="8"/>
    </row>
    <row r="4" spans="1:19" x14ac:dyDescent="0.2">
      <c r="A4" s="8"/>
      <c r="B4" s="8"/>
      <c r="C4" s="8"/>
      <c r="D4" s="8"/>
      <c r="E4" s="8"/>
      <c r="F4" s="8"/>
      <c r="G4" s="8"/>
      <c r="H4" s="8"/>
      <c r="I4" s="8"/>
      <c r="J4" s="8"/>
      <c r="K4" s="8"/>
      <c r="L4" s="8"/>
      <c r="M4" s="8"/>
      <c r="N4" s="8"/>
      <c r="O4" s="8"/>
      <c r="P4" s="8"/>
      <c r="Q4" s="8"/>
      <c r="R4" s="8"/>
      <c r="S4" s="8"/>
    </row>
    <row r="5" spans="1:19" x14ac:dyDescent="0.2">
      <c r="A5" s="8"/>
      <c r="B5" s="8"/>
      <c r="C5" s="8"/>
      <c r="D5" s="8"/>
      <c r="E5" s="8" t="s">
        <v>14</v>
      </c>
      <c r="F5" s="8"/>
      <c r="H5" s="8"/>
      <c r="I5" s="8"/>
      <c r="J5" s="8"/>
      <c r="K5" s="10" t="s">
        <v>355</v>
      </c>
      <c r="L5" s="8"/>
      <c r="M5" s="8"/>
      <c r="N5" s="8"/>
      <c r="O5" s="8"/>
      <c r="P5" s="8"/>
      <c r="Q5" s="8"/>
      <c r="R5" s="8"/>
      <c r="S5" s="8"/>
    </row>
    <row r="6" spans="1:19" x14ac:dyDescent="0.2">
      <c r="A6" s="8">
        <v>1995</v>
      </c>
      <c r="B6" s="13">
        <v>85.136099999999999</v>
      </c>
      <c r="C6" s="13">
        <v>309.05306000000002</v>
      </c>
      <c r="D6" s="13">
        <v>354.79694000000001</v>
      </c>
      <c r="E6" s="13">
        <v>483.32965999999999</v>
      </c>
      <c r="F6" s="13">
        <v>404.66450000000003</v>
      </c>
      <c r="G6" s="13">
        <v>425.74014</v>
      </c>
      <c r="H6" s="13">
        <v>727.05349000000001</v>
      </c>
      <c r="I6" s="13">
        <v>714.10309000000007</v>
      </c>
      <c r="J6" s="13">
        <v>531.31572000000006</v>
      </c>
      <c r="K6" s="13">
        <v>199.16494</v>
      </c>
      <c r="L6" s="13">
        <v>497.02698000000004</v>
      </c>
      <c r="M6" s="13">
        <v>850.45574999999997</v>
      </c>
      <c r="N6" s="13">
        <f>SUM(B6:D6)</f>
        <v>748.98610000000008</v>
      </c>
      <c r="O6" s="13">
        <f>SUM(E6:G6)</f>
        <v>1313.7343000000001</v>
      </c>
      <c r="P6" s="13">
        <f>SUM(H6:J6)</f>
        <v>1972.4723000000001</v>
      </c>
      <c r="Q6" s="13">
        <f>SUM(K6:M6)</f>
        <v>1546.6476699999998</v>
      </c>
      <c r="R6" s="13">
        <f>N6+O6+P6+Q6</f>
        <v>5581.8403699999999</v>
      </c>
      <c r="S6" s="30" t="s">
        <v>15</v>
      </c>
    </row>
    <row r="7" spans="1:19" x14ac:dyDescent="0.2">
      <c r="A7" s="8">
        <v>1996</v>
      </c>
      <c r="B7" s="13">
        <v>922.76357000000007</v>
      </c>
      <c r="C7" s="13">
        <v>559.52544</v>
      </c>
      <c r="D7" s="13">
        <v>582.14178000000004</v>
      </c>
      <c r="E7" s="13">
        <v>452.23237</v>
      </c>
      <c r="F7" s="13">
        <v>559.30462999999997</v>
      </c>
      <c r="G7" s="13">
        <v>1310.5925500000001</v>
      </c>
      <c r="H7" s="13">
        <v>769.60450000000003</v>
      </c>
      <c r="I7" s="13">
        <v>1550.3758800000001</v>
      </c>
      <c r="J7" s="13">
        <v>3095.7398699999999</v>
      </c>
      <c r="K7" s="13">
        <v>2499.7033900000001</v>
      </c>
      <c r="L7" s="13">
        <v>3651.9091400000002</v>
      </c>
      <c r="M7" s="13">
        <v>2021.9451000000001</v>
      </c>
      <c r="N7" s="13">
        <f t="shared" ref="N7:N32" si="0">SUM(B7:D7)</f>
        <v>2064.4307899999999</v>
      </c>
      <c r="O7" s="13">
        <f t="shared" ref="O7:O35" si="1">SUM(E7:G7)</f>
        <v>2322.1295500000001</v>
      </c>
      <c r="P7" s="13">
        <f t="shared" ref="P7:P35" si="2">SUM(H7:J7)</f>
        <v>5415.7202500000003</v>
      </c>
      <c r="Q7" s="13">
        <f t="shared" ref="Q7:Q32" si="3">SUM(K7:M7)</f>
        <v>8173.5576300000002</v>
      </c>
      <c r="R7" s="13">
        <f>N7+O7+P7+Q7</f>
        <v>17975.838220000001</v>
      </c>
      <c r="S7" s="13">
        <f>Q6+N7+O7+P7</f>
        <v>11348.928260000001</v>
      </c>
    </row>
    <row r="8" spans="1:19" x14ac:dyDescent="0.2">
      <c r="A8" s="8">
        <v>1997</v>
      </c>
      <c r="B8" s="13">
        <v>385.20127000000002</v>
      </c>
      <c r="C8" s="13">
        <v>649.15371000000005</v>
      </c>
      <c r="D8" s="13">
        <v>294.56196</v>
      </c>
      <c r="E8" s="13">
        <v>107.25828</v>
      </c>
      <c r="F8" s="13">
        <v>13.91245</v>
      </c>
      <c r="G8" s="13">
        <v>99.517150000000001</v>
      </c>
      <c r="H8" s="13">
        <v>57.846540000000005</v>
      </c>
      <c r="I8" s="13">
        <v>408.71931000000001</v>
      </c>
      <c r="J8" s="13">
        <v>7399.6370400000005</v>
      </c>
      <c r="K8" s="13">
        <v>114.41863000000001</v>
      </c>
      <c r="L8" s="13">
        <v>72.290779999999998</v>
      </c>
      <c r="M8" s="13">
        <v>120.21649000000001</v>
      </c>
      <c r="N8" s="13">
        <f t="shared" si="0"/>
        <v>1328.9169400000001</v>
      </c>
      <c r="O8" s="13">
        <f t="shared" si="1"/>
        <v>220.68788000000001</v>
      </c>
      <c r="P8" s="13">
        <f t="shared" si="2"/>
        <v>7866.2028900000005</v>
      </c>
      <c r="Q8" s="13">
        <f t="shared" si="3"/>
        <v>306.92590000000001</v>
      </c>
      <c r="R8" s="13">
        <f t="shared" ref="R8:R30" si="4">N8+O8+P8+Q8</f>
        <v>9722.7336100000011</v>
      </c>
      <c r="S8" s="13">
        <f t="shared" ref="S8:S17" si="5">Q7+N8+O8+P8</f>
        <v>17589.36534</v>
      </c>
    </row>
    <row r="9" spans="1:19" x14ac:dyDescent="0.2">
      <c r="A9" s="8">
        <v>1998</v>
      </c>
      <c r="B9" s="13">
        <v>55.488630000000001</v>
      </c>
      <c r="C9" s="13">
        <v>173.67949000000002</v>
      </c>
      <c r="D9" s="13">
        <v>113.82933</v>
      </c>
      <c r="E9" s="13">
        <v>519.82792000000006</v>
      </c>
      <c r="F9" s="13">
        <v>1882.29946</v>
      </c>
      <c r="G9" s="13">
        <v>136.61749</v>
      </c>
      <c r="H9" s="13">
        <v>49.454340000000002</v>
      </c>
      <c r="I9" s="13">
        <v>206.76691</v>
      </c>
      <c r="J9" s="13">
        <v>69.930030000000002</v>
      </c>
      <c r="K9" s="13">
        <v>864.35187000000008</v>
      </c>
      <c r="L9" s="13">
        <v>2109.9020300000002</v>
      </c>
      <c r="M9" s="13">
        <v>154.16656</v>
      </c>
      <c r="N9" s="13">
        <f t="shared" si="0"/>
        <v>342.99745000000001</v>
      </c>
      <c r="O9" s="13">
        <f t="shared" si="1"/>
        <v>2538.74487</v>
      </c>
      <c r="P9" s="13">
        <f t="shared" si="2"/>
        <v>326.15127999999999</v>
      </c>
      <c r="Q9" s="13">
        <f t="shared" si="3"/>
        <v>3128.4204600000003</v>
      </c>
      <c r="R9" s="13">
        <f t="shared" si="4"/>
        <v>6336.3140600000006</v>
      </c>
      <c r="S9" s="13">
        <f t="shared" si="5"/>
        <v>3514.8195000000001</v>
      </c>
    </row>
    <row r="10" spans="1:19" x14ac:dyDescent="0.2">
      <c r="A10" s="8">
        <v>1999</v>
      </c>
      <c r="B10" s="13">
        <v>351.77944000000002</v>
      </c>
      <c r="C10" s="13">
        <v>178.423</v>
      </c>
      <c r="D10" s="13">
        <v>239.67825000000002</v>
      </c>
      <c r="E10" s="13">
        <v>303.23176999999998</v>
      </c>
      <c r="F10" s="13">
        <v>382.82632000000001</v>
      </c>
      <c r="G10" s="13">
        <v>340.50889999999998</v>
      </c>
      <c r="H10" s="13">
        <v>122.1555</v>
      </c>
      <c r="I10" s="13">
        <v>161.61517000000001</v>
      </c>
      <c r="J10" s="13">
        <v>235.00432000000001</v>
      </c>
      <c r="K10" s="13">
        <v>161.60025999999999</v>
      </c>
      <c r="L10" s="13">
        <v>266.14350000000002</v>
      </c>
      <c r="M10" s="13">
        <v>272.47599000000002</v>
      </c>
      <c r="N10" s="13">
        <f t="shared" si="0"/>
        <v>769.88069000000007</v>
      </c>
      <c r="O10" s="13">
        <f t="shared" si="1"/>
        <v>1026.56699</v>
      </c>
      <c r="P10" s="13">
        <f t="shared" si="2"/>
        <v>518.77499</v>
      </c>
      <c r="Q10" s="13">
        <f t="shared" si="3"/>
        <v>700.21974999999998</v>
      </c>
      <c r="R10" s="13">
        <f t="shared" si="4"/>
        <v>3015.4424200000003</v>
      </c>
      <c r="S10" s="13">
        <f t="shared" si="5"/>
        <v>5443.6431300000004</v>
      </c>
    </row>
    <row r="11" spans="1:19" x14ac:dyDescent="0.2">
      <c r="A11" s="8">
        <v>2000</v>
      </c>
      <c r="B11" s="13">
        <v>405.88569999999999</v>
      </c>
      <c r="C11" s="13">
        <v>467.06427000000002</v>
      </c>
      <c r="D11" s="13">
        <v>362.38470999999998</v>
      </c>
      <c r="E11" s="13">
        <v>237.87485000000001</v>
      </c>
      <c r="F11" s="13">
        <v>317.75269000000003</v>
      </c>
      <c r="G11" s="13">
        <v>238.79429999999999</v>
      </c>
      <c r="H11" s="13">
        <v>153.76683</v>
      </c>
      <c r="I11" s="13">
        <v>245.39233000000002</v>
      </c>
      <c r="J11" s="13">
        <v>255.66532000000001</v>
      </c>
      <c r="K11" s="13">
        <v>426.15762000000001</v>
      </c>
      <c r="L11" s="13">
        <v>327.62452999999999</v>
      </c>
      <c r="M11" s="13">
        <v>470.86774000000003</v>
      </c>
      <c r="N11" s="13">
        <f t="shared" si="0"/>
        <v>1235.3346799999999</v>
      </c>
      <c r="O11" s="13">
        <f t="shared" si="1"/>
        <v>794.42184000000009</v>
      </c>
      <c r="P11" s="13">
        <f t="shared" si="2"/>
        <v>654.82447999999999</v>
      </c>
      <c r="Q11" s="13">
        <f t="shared" si="3"/>
        <v>1224.6498900000001</v>
      </c>
      <c r="R11" s="13">
        <f t="shared" si="4"/>
        <v>3909.2308900000003</v>
      </c>
      <c r="S11" s="13">
        <f t="shared" si="5"/>
        <v>3384.8007500000003</v>
      </c>
    </row>
    <row r="12" spans="1:19" x14ac:dyDescent="0.2">
      <c r="A12" s="8">
        <v>2001</v>
      </c>
      <c r="B12" s="13">
        <v>1005.65323</v>
      </c>
      <c r="C12" s="13">
        <v>736.91539</v>
      </c>
      <c r="D12" s="13">
        <v>396.46116000000001</v>
      </c>
      <c r="E12" s="13">
        <v>339.69879000000003</v>
      </c>
      <c r="F12" s="13">
        <v>445.2552</v>
      </c>
      <c r="G12" s="13">
        <v>363.47881999999998</v>
      </c>
      <c r="H12" s="13">
        <v>350.38145000000003</v>
      </c>
      <c r="I12" s="13">
        <v>363.67336</v>
      </c>
      <c r="J12" s="13">
        <v>281.10604000000001</v>
      </c>
      <c r="K12" s="13">
        <v>387.29293000000001</v>
      </c>
      <c r="L12" s="13">
        <v>333.75963999999999</v>
      </c>
      <c r="M12" s="13">
        <v>149.12272000000002</v>
      </c>
      <c r="N12" s="13">
        <f t="shared" si="0"/>
        <v>2139.0297799999998</v>
      </c>
      <c r="O12" s="13">
        <f t="shared" si="1"/>
        <v>1148.43281</v>
      </c>
      <c r="P12" s="13">
        <f t="shared" si="2"/>
        <v>995.1608500000001</v>
      </c>
      <c r="Q12" s="13">
        <f t="shared" si="3"/>
        <v>870.17529000000013</v>
      </c>
      <c r="R12" s="13">
        <f t="shared" si="4"/>
        <v>5152.7987300000004</v>
      </c>
      <c r="S12" s="13">
        <f t="shared" si="5"/>
        <v>5507.27333</v>
      </c>
    </row>
    <row r="13" spans="1:19" x14ac:dyDescent="0.2">
      <c r="A13" s="8">
        <v>2002</v>
      </c>
      <c r="B13" s="13">
        <v>322.14688000000001</v>
      </c>
      <c r="C13" s="13">
        <v>244.59571</v>
      </c>
      <c r="D13" s="13">
        <v>261.26012000000003</v>
      </c>
      <c r="E13" s="13">
        <v>46.162779999999998</v>
      </c>
      <c r="F13" s="13">
        <v>106.56248000000001</v>
      </c>
      <c r="G13" s="13">
        <v>29.210820000000002</v>
      </c>
      <c r="H13" s="13">
        <v>32.247489999999999</v>
      </c>
      <c r="I13" s="13">
        <v>84.027789999999996</v>
      </c>
      <c r="J13" s="13">
        <v>234.76363000000001</v>
      </c>
      <c r="K13" s="13">
        <v>54.138210000000001</v>
      </c>
      <c r="L13" s="13">
        <v>75.223790000000008</v>
      </c>
      <c r="M13" s="13">
        <v>24.252179999999999</v>
      </c>
      <c r="N13" s="13">
        <f t="shared" si="0"/>
        <v>828.00271000000009</v>
      </c>
      <c r="O13" s="13">
        <f t="shared" si="1"/>
        <v>181.93608</v>
      </c>
      <c r="P13" s="13">
        <f t="shared" si="2"/>
        <v>351.03890999999999</v>
      </c>
      <c r="Q13" s="13">
        <f t="shared" si="3"/>
        <v>153.61418000000003</v>
      </c>
      <c r="R13" s="13">
        <f t="shared" si="4"/>
        <v>1514.5918800000002</v>
      </c>
      <c r="S13" s="13">
        <f t="shared" si="5"/>
        <v>2231.1529900000005</v>
      </c>
    </row>
    <row r="14" spans="1:19" x14ac:dyDescent="0.2">
      <c r="A14" s="8">
        <v>2003</v>
      </c>
      <c r="B14" s="13">
        <v>15.825190000000001</v>
      </c>
      <c r="C14" s="13">
        <v>107.35839</v>
      </c>
      <c r="D14" s="13">
        <v>154.06432000000001</v>
      </c>
      <c r="E14" s="13">
        <v>59.612310000000001</v>
      </c>
      <c r="F14" s="13">
        <v>121.23889</v>
      </c>
      <c r="G14" s="13">
        <v>185.13605000000001</v>
      </c>
      <c r="H14" s="13">
        <v>62.065359999999998</v>
      </c>
      <c r="I14" s="13">
        <v>42.891100000000002</v>
      </c>
      <c r="J14" s="13">
        <v>0</v>
      </c>
      <c r="K14" s="13">
        <v>0</v>
      </c>
      <c r="L14" s="13">
        <v>0</v>
      </c>
      <c r="M14" s="13">
        <v>43.437089999999998</v>
      </c>
      <c r="N14" s="13">
        <f t="shared" si="0"/>
        <v>277.24790000000002</v>
      </c>
      <c r="O14" s="13">
        <f t="shared" si="1"/>
        <v>365.98725000000002</v>
      </c>
      <c r="P14" s="13">
        <f t="shared" si="2"/>
        <v>104.95645999999999</v>
      </c>
      <c r="Q14" s="13">
        <f t="shared" si="3"/>
        <v>43.437089999999998</v>
      </c>
      <c r="R14" s="13">
        <f t="shared" si="4"/>
        <v>791.62869999999998</v>
      </c>
      <c r="S14" s="13">
        <f t="shared" si="5"/>
        <v>901.80579</v>
      </c>
    </row>
    <row r="15" spans="1:19" x14ac:dyDescent="0.2">
      <c r="A15" s="8">
        <v>2004</v>
      </c>
      <c r="B15" s="13">
        <v>0</v>
      </c>
      <c r="C15" s="13">
        <v>12.882239999999999</v>
      </c>
      <c r="D15" s="13">
        <v>70.255210000000005</v>
      </c>
      <c r="E15" s="13">
        <v>48.8977</v>
      </c>
      <c r="F15" s="13">
        <v>65.487560000000002</v>
      </c>
      <c r="G15" s="13">
        <v>55.950130000000001</v>
      </c>
      <c r="H15" s="13">
        <v>26.194739999999999</v>
      </c>
      <c r="I15" s="13">
        <v>0</v>
      </c>
      <c r="J15" s="13">
        <v>29.583570000000002</v>
      </c>
      <c r="K15" s="13">
        <v>0</v>
      </c>
      <c r="L15" s="13">
        <v>0</v>
      </c>
      <c r="M15" s="13">
        <v>0</v>
      </c>
      <c r="N15" s="13">
        <f t="shared" si="0"/>
        <v>83.137450000000001</v>
      </c>
      <c r="O15" s="13">
        <f t="shared" si="1"/>
        <v>170.33539000000002</v>
      </c>
      <c r="P15" s="13">
        <f t="shared" si="2"/>
        <v>55.778310000000005</v>
      </c>
      <c r="Q15" s="13">
        <f t="shared" si="3"/>
        <v>0</v>
      </c>
      <c r="R15" s="13">
        <f t="shared" si="4"/>
        <v>309.25115000000005</v>
      </c>
      <c r="S15" s="13">
        <f t="shared" si="5"/>
        <v>352.68824000000006</v>
      </c>
    </row>
    <row r="16" spans="1:19" x14ac:dyDescent="0.2">
      <c r="A16" s="8">
        <v>2005</v>
      </c>
      <c r="B16" s="13">
        <v>0</v>
      </c>
      <c r="C16" s="13">
        <v>96.260379999999998</v>
      </c>
      <c r="D16" s="13">
        <v>76.58699</v>
      </c>
      <c r="E16" s="13">
        <v>166.38282000000001</v>
      </c>
      <c r="F16" s="13">
        <v>211.63254000000001</v>
      </c>
      <c r="G16" s="13">
        <v>146.19823</v>
      </c>
      <c r="H16" s="13">
        <v>334.96096</v>
      </c>
      <c r="I16" s="13">
        <v>309.23908</v>
      </c>
      <c r="J16" s="13">
        <v>366.01068000000004</v>
      </c>
      <c r="K16" s="13">
        <v>124.55672</v>
      </c>
      <c r="L16" s="13">
        <v>238.92991000000001</v>
      </c>
      <c r="M16" s="13">
        <v>377.82934</v>
      </c>
      <c r="N16" s="13">
        <f t="shared" si="0"/>
        <v>172.84737000000001</v>
      </c>
      <c r="O16" s="13">
        <f t="shared" si="1"/>
        <v>524.21358999999995</v>
      </c>
      <c r="P16" s="13">
        <f t="shared" si="2"/>
        <v>1010.21072</v>
      </c>
      <c r="Q16" s="13">
        <f t="shared" si="3"/>
        <v>741.31596999999999</v>
      </c>
      <c r="R16" s="13">
        <f t="shared" si="4"/>
        <v>2448.5876499999999</v>
      </c>
      <c r="S16" s="13">
        <f t="shared" si="5"/>
        <v>1707.2716800000001</v>
      </c>
    </row>
    <row r="17" spans="1:19" x14ac:dyDescent="0.2">
      <c r="A17" s="8">
        <v>2006</v>
      </c>
      <c r="B17" s="13">
        <v>1256.7568000000001</v>
      </c>
      <c r="C17" s="13">
        <v>356.15588000000002</v>
      </c>
      <c r="D17" s="13">
        <v>1584.20454</v>
      </c>
      <c r="E17" s="13">
        <v>164.11933999999999</v>
      </c>
      <c r="F17" s="13">
        <v>712.89254000000005</v>
      </c>
      <c r="G17" s="13">
        <v>901.30879000000004</v>
      </c>
      <c r="H17" s="13">
        <v>451.69845000000004</v>
      </c>
      <c r="I17" s="13">
        <v>6691.9374400000006</v>
      </c>
      <c r="J17" s="13">
        <v>714.84504000000004</v>
      </c>
      <c r="K17" s="13">
        <v>286.14704</v>
      </c>
      <c r="L17" s="13">
        <v>348.23086000000001</v>
      </c>
      <c r="M17" s="13">
        <v>293.19236999999998</v>
      </c>
      <c r="N17" s="13">
        <f t="shared" si="0"/>
        <v>3197.1172200000001</v>
      </c>
      <c r="O17" s="13">
        <f t="shared" si="1"/>
        <v>1778.3206700000001</v>
      </c>
      <c r="P17" s="13">
        <f t="shared" si="2"/>
        <v>7858.4809300000006</v>
      </c>
      <c r="Q17" s="13">
        <f t="shared" si="3"/>
        <v>927.57026999999994</v>
      </c>
      <c r="R17" s="13">
        <f t="shared" si="4"/>
        <v>13761.489090000001</v>
      </c>
      <c r="S17" s="13">
        <f t="shared" si="5"/>
        <v>13575.234790000002</v>
      </c>
    </row>
    <row r="18" spans="1:19" x14ac:dyDescent="0.2">
      <c r="A18" s="8">
        <v>2007</v>
      </c>
      <c r="B18" s="13">
        <v>243.42705000000001</v>
      </c>
      <c r="C18" s="13">
        <v>1131.3878400000001</v>
      </c>
      <c r="D18" s="13">
        <v>2388.9774700000003</v>
      </c>
      <c r="E18" s="13">
        <v>570.73420999999996</v>
      </c>
      <c r="F18" s="13">
        <v>402.67153000000002</v>
      </c>
      <c r="G18" s="13">
        <v>1715.3855599999999</v>
      </c>
      <c r="H18" s="13">
        <v>989.98495000000003</v>
      </c>
      <c r="I18" s="13">
        <v>501.93095</v>
      </c>
      <c r="J18" s="13">
        <v>5432.1730800000005</v>
      </c>
      <c r="K18" s="13">
        <v>1795.43948</v>
      </c>
      <c r="L18" s="13">
        <v>404.18383</v>
      </c>
      <c r="M18" s="13">
        <v>306.68450000000001</v>
      </c>
      <c r="N18" s="13">
        <f t="shared" si="0"/>
        <v>3763.7923600000004</v>
      </c>
      <c r="O18" s="13">
        <f t="shared" si="1"/>
        <v>2688.7912999999999</v>
      </c>
      <c r="P18" s="13">
        <f t="shared" si="2"/>
        <v>6924.0889800000004</v>
      </c>
      <c r="Q18" s="13">
        <f t="shared" si="3"/>
        <v>2506.3078099999998</v>
      </c>
      <c r="R18" s="13">
        <f t="shared" si="4"/>
        <v>15882.980450000001</v>
      </c>
      <c r="S18" s="13">
        <f>Q17+N18+O18+P18</f>
        <v>14304.242910000001</v>
      </c>
    </row>
    <row r="19" spans="1:19" x14ac:dyDescent="0.2">
      <c r="A19" s="8">
        <v>2008</v>
      </c>
      <c r="B19" s="13">
        <v>6638.1364800000001</v>
      </c>
      <c r="C19" s="13">
        <v>4140.1931800000002</v>
      </c>
      <c r="D19" s="13">
        <v>3006.6050500000001</v>
      </c>
      <c r="E19" s="13">
        <v>8126.1189800000002</v>
      </c>
      <c r="F19" s="13">
        <v>18114.838469999999</v>
      </c>
      <c r="G19" s="13">
        <v>1504.41758</v>
      </c>
      <c r="H19" s="13">
        <v>8636.3434400000006</v>
      </c>
      <c r="I19" s="13">
        <v>5426.8495000000003</v>
      </c>
      <c r="J19" s="13">
        <v>8226.4973599999994</v>
      </c>
      <c r="K19" s="13">
        <v>4625.9645300000002</v>
      </c>
      <c r="L19" s="13">
        <v>2643.83907</v>
      </c>
      <c r="M19" s="13">
        <v>3000.2796600000001</v>
      </c>
      <c r="N19" s="13">
        <f t="shared" si="0"/>
        <v>13784.93471</v>
      </c>
      <c r="O19" s="13">
        <f t="shared" si="1"/>
        <v>27745.375029999999</v>
      </c>
      <c r="P19" s="13">
        <f t="shared" si="2"/>
        <v>22289.690300000002</v>
      </c>
      <c r="Q19" s="13">
        <f t="shared" si="3"/>
        <v>10270.083259999999</v>
      </c>
      <c r="R19" s="13">
        <f t="shared" si="4"/>
        <v>74090.083299999998</v>
      </c>
      <c r="S19" s="13">
        <f>Q18+N19+O19+P19</f>
        <v>66326.307849999997</v>
      </c>
    </row>
    <row r="20" spans="1:19" x14ac:dyDescent="0.2">
      <c r="A20" s="8">
        <v>2009</v>
      </c>
      <c r="B20" s="13">
        <v>362.80644999999998</v>
      </c>
      <c r="C20" s="13">
        <v>460.95969000000002</v>
      </c>
      <c r="D20" s="13">
        <v>945.58013000000005</v>
      </c>
      <c r="E20" s="13">
        <v>279.69314000000003</v>
      </c>
      <c r="F20" s="13">
        <v>861.74545999999998</v>
      </c>
      <c r="G20" s="13">
        <v>725.14855999999997</v>
      </c>
      <c r="H20" s="13">
        <v>369.54435000000001</v>
      </c>
      <c r="I20" s="13">
        <v>367.93833000000001</v>
      </c>
      <c r="J20" s="13">
        <v>628.47567000000004</v>
      </c>
      <c r="K20" s="13">
        <v>2384.7806599999999</v>
      </c>
      <c r="L20" s="13">
        <v>4634.7230900000004</v>
      </c>
      <c r="M20" s="13">
        <v>593.69703000000004</v>
      </c>
      <c r="N20" s="13">
        <f t="shared" si="0"/>
        <v>1769.34627</v>
      </c>
      <c r="O20" s="13">
        <f t="shared" si="1"/>
        <v>1866.58716</v>
      </c>
      <c r="P20" s="13">
        <f t="shared" si="2"/>
        <v>1365.9583500000001</v>
      </c>
      <c r="Q20" s="13">
        <f t="shared" si="3"/>
        <v>7613.2007800000001</v>
      </c>
      <c r="R20" s="13">
        <f t="shared" si="4"/>
        <v>12615.092560000001</v>
      </c>
      <c r="S20" s="13">
        <f t="shared" ref="S20:S35" si="6">SUM(K19:M19,B20:J20)</f>
        <v>15271.975039999999</v>
      </c>
    </row>
    <row r="21" spans="1:19" x14ac:dyDescent="0.2">
      <c r="A21" s="8">
        <v>2010</v>
      </c>
      <c r="B21" s="13">
        <v>4728.7420000000002</v>
      </c>
      <c r="C21" s="13">
        <v>5861.4760000000006</v>
      </c>
      <c r="D21" s="13">
        <v>7791.8240000000005</v>
      </c>
      <c r="E21" s="13">
        <v>7656.2139999999999</v>
      </c>
      <c r="F21" s="13">
        <v>6700.1280000000006</v>
      </c>
      <c r="G21" s="13">
        <v>15102.694</v>
      </c>
      <c r="H21" s="13">
        <v>12378.424000000001</v>
      </c>
      <c r="I21" s="13">
        <v>3622.7040000000002</v>
      </c>
      <c r="J21" s="13">
        <v>7437.1080000000002</v>
      </c>
      <c r="K21" s="13">
        <v>6778.7960000000003</v>
      </c>
      <c r="L21" s="13">
        <v>14473.705</v>
      </c>
      <c r="M21" s="13">
        <v>4818.0600000000004</v>
      </c>
      <c r="N21" s="13">
        <f t="shared" si="0"/>
        <v>18382.042000000001</v>
      </c>
      <c r="O21" s="13">
        <f t="shared" si="1"/>
        <v>29459.036</v>
      </c>
      <c r="P21" s="13">
        <f t="shared" si="2"/>
        <v>23438.236000000001</v>
      </c>
      <c r="Q21" s="13">
        <f t="shared" si="3"/>
        <v>26070.561000000002</v>
      </c>
      <c r="R21" s="13">
        <f t="shared" si="4"/>
        <v>97349.875</v>
      </c>
      <c r="S21" s="13">
        <f t="shared" si="6"/>
        <v>78892.514779999998</v>
      </c>
    </row>
    <row r="22" spans="1:19" x14ac:dyDescent="0.2">
      <c r="A22" s="8">
        <v>2011</v>
      </c>
      <c r="B22" s="13">
        <v>5565.1021200000005</v>
      </c>
      <c r="C22" s="13">
        <v>5993.37554</v>
      </c>
      <c r="D22" s="13">
        <v>11094.09648</v>
      </c>
      <c r="E22" s="13">
        <v>11865.52923</v>
      </c>
      <c r="F22" s="13">
        <v>11976.0031</v>
      </c>
      <c r="G22" s="13">
        <v>21845.929650000002</v>
      </c>
      <c r="H22" s="13">
        <v>12063.82158</v>
      </c>
      <c r="I22" s="13">
        <v>5880.1916000000001</v>
      </c>
      <c r="J22" s="13">
        <v>4768.7242299999998</v>
      </c>
      <c r="K22" s="13">
        <v>4258.6595200000002</v>
      </c>
      <c r="L22" s="13">
        <v>3060.4528700000001</v>
      </c>
      <c r="M22" s="13">
        <v>5903.7437200000004</v>
      </c>
      <c r="N22" s="13">
        <f t="shared" si="0"/>
        <v>22652.574140000001</v>
      </c>
      <c r="O22" s="13">
        <f t="shared" si="1"/>
        <v>45687.461980000007</v>
      </c>
      <c r="P22" s="13">
        <f t="shared" si="2"/>
        <v>22712.737410000002</v>
      </c>
      <c r="Q22" s="13">
        <f t="shared" si="3"/>
        <v>13222.856110000001</v>
      </c>
      <c r="R22" s="13">
        <f t="shared" si="4"/>
        <v>104275.62964</v>
      </c>
      <c r="S22" s="13">
        <f t="shared" si="6"/>
        <v>117123.33453000002</v>
      </c>
    </row>
    <row r="23" spans="1:19" x14ac:dyDescent="0.2">
      <c r="A23" s="8">
        <v>2012</v>
      </c>
      <c r="B23" s="13">
        <v>2287.43824</v>
      </c>
      <c r="C23" s="13">
        <v>10247.640160000001</v>
      </c>
      <c r="D23" s="13">
        <v>6020.3654800000004</v>
      </c>
      <c r="E23" s="13">
        <v>26047.84881</v>
      </c>
      <c r="F23" s="13">
        <v>4699.4821899999997</v>
      </c>
      <c r="G23" s="13">
        <v>15818.162420000001</v>
      </c>
      <c r="H23" s="13">
        <v>10596.850109999999</v>
      </c>
      <c r="I23" s="13">
        <v>7893.2659600000006</v>
      </c>
      <c r="J23" s="13">
        <v>8861.3765199999998</v>
      </c>
      <c r="K23" s="13">
        <v>7947.8699299999998</v>
      </c>
      <c r="L23" s="13">
        <v>10225.79062</v>
      </c>
      <c r="M23" s="13">
        <v>7843.01145</v>
      </c>
      <c r="N23" s="13">
        <f t="shared" si="0"/>
        <v>18555.443879999999</v>
      </c>
      <c r="O23" s="13">
        <f t="shared" si="1"/>
        <v>46565.493419999999</v>
      </c>
      <c r="P23" s="13">
        <f t="shared" si="2"/>
        <v>27351.492590000002</v>
      </c>
      <c r="Q23" s="13">
        <f t="shared" si="3"/>
        <v>26016.671999999999</v>
      </c>
      <c r="R23" s="13">
        <f t="shared" si="4"/>
        <v>118489.10188999999</v>
      </c>
      <c r="S23" s="13">
        <f t="shared" si="6"/>
        <v>105695.28600000001</v>
      </c>
    </row>
    <row r="24" spans="1:19" x14ac:dyDescent="0.2">
      <c r="A24" s="8">
        <v>2013</v>
      </c>
      <c r="B24" s="13">
        <v>6532.3628100000005</v>
      </c>
      <c r="C24" s="13">
        <v>9219.3116599999994</v>
      </c>
      <c r="D24" s="13">
        <v>2590.52943</v>
      </c>
      <c r="E24" s="13">
        <v>1533.27979</v>
      </c>
      <c r="F24" s="13">
        <v>5785.70622</v>
      </c>
      <c r="G24" s="13">
        <v>4085.3009500000003</v>
      </c>
      <c r="H24" s="13">
        <v>3778.7762000000002</v>
      </c>
      <c r="I24" s="13">
        <v>3295.52961</v>
      </c>
      <c r="J24" s="13">
        <v>3015.0540500000002</v>
      </c>
      <c r="K24" s="13">
        <v>2218.24874</v>
      </c>
      <c r="L24" s="13">
        <v>4279.4994400000005</v>
      </c>
      <c r="M24" s="13">
        <v>2760.52331</v>
      </c>
      <c r="N24" s="13">
        <f t="shared" si="0"/>
        <v>18342.2039</v>
      </c>
      <c r="O24" s="13">
        <f t="shared" si="1"/>
        <v>11404.286960000001</v>
      </c>
      <c r="P24" s="13">
        <f t="shared" si="2"/>
        <v>10089.35986</v>
      </c>
      <c r="Q24" s="13">
        <f t="shared" si="3"/>
        <v>9258.271490000001</v>
      </c>
      <c r="R24" s="13">
        <f t="shared" si="4"/>
        <v>49094.122210000001</v>
      </c>
      <c r="S24" s="13">
        <f t="shared" si="6"/>
        <v>65852.522719999994</v>
      </c>
    </row>
    <row r="25" spans="1:19" x14ac:dyDescent="0.2">
      <c r="A25" s="8">
        <v>2014</v>
      </c>
      <c r="B25" s="13">
        <v>5270.4464399999997</v>
      </c>
      <c r="C25" s="13">
        <v>1312.5549900000001</v>
      </c>
      <c r="D25" s="13">
        <v>2254.5297399999999</v>
      </c>
      <c r="E25" s="13">
        <v>2276.1570500000003</v>
      </c>
      <c r="F25" s="13">
        <v>3365.5505200000002</v>
      </c>
      <c r="G25" s="13">
        <v>1847.5982100000001</v>
      </c>
      <c r="H25" s="13">
        <v>2279.0808299999999</v>
      </c>
      <c r="I25" s="13">
        <v>1624.3103100000001</v>
      </c>
      <c r="J25" s="13">
        <v>2054.1599300000003</v>
      </c>
      <c r="K25" s="13">
        <v>1351.0022000000001</v>
      </c>
      <c r="L25" s="13">
        <v>517.38552000000004</v>
      </c>
      <c r="M25" s="13">
        <v>510.39415000000002</v>
      </c>
      <c r="N25" s="13">
        <f t="shared" si="0"/>
        <v>8837.5311700000002</v>
      </c>
      <c r="O25" s="13">
        <f t="shared" si="1"/>
        <v>7489.3057800000006</v>
      </c>
      <c r="P25" s="13">
        <f t="shared" si="2"/>
        <v>5957.5510699999995</v>
      </c>
      <c r="Q25" s="13">
        <f t="shared" si="3"/>
        <v>2378.7818700000003</v>
      </c>
      <c r="R25" s="13">
        <f t="shared" si="4"/>
        <v>24663.169889999997</v>
      </c>
      <c r="S25" s="13">
        <f t="shared" si="6"/>
        <v>31542.659510000005</v>
      </c>
    </row>
    <row r="26" spans="1:19" x14ac:dyDescent="0.2">
      <c r="A26" s="8">
        <v>2015</v>
      </c>
      <c r="B26" s="13">
        <v>223.46540000000002</v>
      </c>
      <c r="C26" s="13">
        <v>761.81793000000005</v>
      </c>
      <c r="D26" s="13">
        <v>386.46719999999999</v>
      </c>
      <c r="E26" s="13">
        <v>408.59647999999999</v>
      </c>
      <c r="F26" s="13">
        <v>403.83025000000004</v>
      </c>
      <c r="G26" s="13">
        <v>1715.93226</v>
      </c>
      <c r="H26" s="13">
        <v>1758.00757</v>
      </c>
      <c r="I26" s="13">
        <v>3053.0411800000002</v>
      </c>
      <c r="J26" s="13">
        <v>1947.7039500000001</v>
      </c>
      <c r="K26" s="13">
        <v>2089.3212600000002</v>
      </c>
      <c r="L26" s="13">
        <v>1021.68503</v>
      </c>
      <c r="M26" s="13">
        <v>1092.2079100000001</v>
      </c>
      <c r="N26" s="13">
        <f t="shared" si="0"/>
        <v>1371.75053</v>
      </c>
      <c r="O26" s="13">
        <f t="shared" si="1"/>
        <v>2528.3589900000002</v>
      </c>
      <c r="P26" s="13">
        <f t="shared" si="2"/>
        <v>6758.7527</v>
      </c>
      <c r="Q26" s="13">
        <f t="shared" si="3"/>
        <v>4203.2142000000003</v>
      </c>
      <c r="R26" s="13">
        <f t="shared" si="4"/>
        <v>14862.076419999999</v>
      </c>
      <c r="S26" s="13">
        <f t="shared" si="6"/>
        <v>13037.644090000002</v>
      </c>
    </row>
    <row r="27" spans="1:19" x14ac:dyDescent="0.2">
      <c r="A27" s="8">
        <v>2016</v>
      </c>
      <c r="B27" s="13">
        <v>854.84639000000004</v>
      </c>
      <c r="C27" s="13">
        <v>1299.4682700000001</v>
      </c>
      <c r="D27" s="13">
        <v>2474.7270100000001</v>
      </c>
      <c r="E27" s="13">
        <v>982.07767999999999</v>
      </c>
      <c r="F27" s="13">
        <v>896.06402000000003</v>
      </c>
      <c r="G27" s="13">
        <v>1825.4227800000001</v>
      </c>
      <c r="H27" s="13">
        <v>1389.9599000000001</v>
      </c>
      <c r="I27" s="13">
        <v>1809.9114100000002</v>
      </c>
      <c r="J27" s="13">
        <v>4029.2911800000002</v>
      </c>
      <c r="K27" s="13">
        <v>1753.38689</v>
      </c>
      <c r="L27" s="13">
        <v>2284.7508900000003</v>
      </c>
      <c r="M27" s="13">
        <v>766.74391000000003</v>
      </c>
      <c r="N27" s="13">
        <f t="shared" si="0"/>
        <v>4629.0416700000005</v>
      </c>
      <c r="O27" s="13">
        <f t="shared" si="1"/>
        <v>3703.56448</v>
      </c>
      <c r="P27" s="13">
        <f t="shared" si="2"/>
        <v>7229.1624900000006</v>
      </c>
      <c r="Q27" s="13">
        <f t="shared" si="3"/>
        <v>4804.8816900000002</v>
      </c>
      <c r="R27" s="13">
        <f t="shared" si="4"/>
        <v>20366.65033</v>
      </c>
      <c r="S27" s="13">
        <f t="shared" si="6"/>
        <v>19764.982840000004</v>
      </c>
    </row>
    <row r="28" spans="1:19" x14ac:dyDescent="0.2">
      <c r="A28" s="8">
        <v>2017</v>
      </c>
      <c r="B28" s="13">
        <v>136.78718000000001</v>
      </c>
      <c r="C28" s="13">
        <v>621.85136999999997</v>
      </c>
      <c r="D28" s="13">
        <v>1685.2382500000001</v>
      </c>
      <c r="E28" s="13">
        <v>1753.1696300000001</v>
      </c>
      <c r="F28" s="13">
        <v>1380.5907400000001</v>
      </c>
      <c r="G28" s="13">
        <v>2265.2209200000002</v>
      </c>
      <c r="H28" s="13">
        <v>1755.9137799999999</v>
      </c>
      <c r="I28" s="13">
        <v>3122.6218899999999</v>
      </c>
      <c r="J28" s="13">
        <v>3695.9362399999995</v>
      </c>
      <c r="K28" s="13">
        <v>584.87954000000002</v>
      </c>
      <c r="L28" s="13">
        <v>1143.8951999999999</v>
      </c>
      <c r="M28" s="13">
        <v>1441.31349</v>
      </c>
      <c r="N28" s="13">
        <f t="shared" si="0"/>
        <v>2443.8768</v>
      </c>
      <c r="O28" s="13">
        <f t="shared" si="1"/>
        <v>5398.9812899999997</v>
      </c>
      <c r="P28" s="13">
        <f t="shared" si="2"/>
        <v>8574.4719099999984</v>
      </c>
      <c r="Q28" s="13">
        <f t="shared" si="3"/>
        <v>3170.0882299999998</v>
      </c>
      <c r="R28" s="13">
        <f t="shared" si="4"/>
        <v>19587.418229999999</v>
      </c>
      <c r="S28" s="13">
        <f t="shared" si="6"/>
        <v>21222.211689999996</v>
      </c>
    </row>
    <row r="29" spans="1:19" x14ac:dyDescent="0.2">
      <c r="A29" s="8">
        <v>2018</v>
      </c>
      <c r="B29" s="13">
        <v>728.93214999999998</v>
      </c>
      <c r="C29" s="13">
        <v>2412.23281</v>
      </c>
      <c r="D29" s="13">
        <v>1511.94074</v>
      </c>
      <c r="E29" s="13">
        <v>2187.50929</v>
      </c>
      <c r="F29" s="13">
        <v>2882.9649399999998</v>
      </c>
      <c r="G29" s="13">
        <v>1658.4187099999999</v>
      </c>
      <c r="H29" s="13">
        <v>2504.2985100000001</v>
      </c>
      <c r="I29" s="13">
        <v>1948.7448100000001</v>
      </c>
      <c r="J29" s="13">
        <v>2100.69191</v>
      </c>
      <c r="K29" s="13">
        <v>3540.2467299999998</v>
      </c>
      <c r="L29" s="13">
        <v>2548.8723100000002</v>
      </c>
      <c r="M29" s="13">
        <v>886.87520000000006</v>
      </c>
      <c r="N29" s="13">
        <f t="shared" si="0"/>
        <v>4653.1057000000001</v>
      </c>
      <c r="O29" s="13">
        <f t="shared" si="1"/>
        <v>6728.8929399999997</v>
      </c>
      <c r="P29" s="13">
        <f t="shared" si="2"/>
        <v>6553.7352300000002</v>
      </c>
      <c r="Q29" s="13">
        <f t="shared" si="3"/>
        <v>6975.99424</v>
      </c>
      <c r="R29" s="13">
        <f t="shared" si="4"/>
        <v>24911.72811</v>
      </c>
      <c r="S29" s="13">
        <f t="shared" si="6"/>
        <v>21105.822100000001</v>
      </c>
    </row>
    <row r="30" spans="1:19" x14ac:dyDescent="0.2">
      <c r="A30" s="8">
        <v>2019</v>
      </c>
      <c r="B30" s="13">
        <v>272.91548</v>
      </c>
      <c r="C30" s="13">
        <v>912.35994000000005</v>
      </c>
      <c r="D30" s="13">
        <v>2750.7089799999999</v>
      </c>
      <c r="E30" s="13">
        <v>2486.4704099999999</v>
      </c>
      <c r="F30" s="13">
        <v>2204.9660600000002</v>
      </c>
      <c r="G30" s="13">
        <v>1389.2868199999998</v>
      </c>
      <c r="H30" s="13">
        <v>3024.0937699999999</v>
      </c>
      <c r="I30" s="13">
        <v>2133.66147</v>
      </c>
      <c r="J30" s="13">
        <v>427.71393999999998</v>
      </c>
      <c r="K30" s="13">
        <v>957.23406999999997</v>
      </c>
      <c r="L30" s="13">
        <v>712.56025999999997</v>
      </c>
      <c r="M30" s="13">
        <v>496.93893999999995</v>
      </c>
      <c r="N30" s="13">
        <f t="shared" si="0"/>
        <v>3935.9843999999998</v>
      </c>
      <c r="O30" s="13">
        <f t="shared" si="1"/>
        <v>6080.7232899999999</v>
      </c>
      <c r="P30" s="13">
        <f t="shared" si="2"/>
        <v>5585.4691800000001</v>
      </c>
      <c r="Q30" s="13">
        <f t="shared" si="3"/>
        <v>2166.7332699999997</v>
      </c>
      <c r="R30" s="13">
        <f t="shared" si="4"/>
        <v>17768.91014</v>
      </c>
      <c r="S30" s="13">
        <f t="shared" si="6"/>
        <v>22578.171109999999</v>
      </c>
    </row>
    <row r="31" spans="1:19" x14ac:dyDescent="0.2">
      <c r="A31" s="8">
        <v>2020</v>
      </c>
      <c r="B31" s="13">
        <v>211.47917999999999</v>
      </c>
      <c r="C31" s="13">
        <v>1013.9843699999999</v>
      </c>
      <c r="D31" s="13">
        <v>1107.6986899999999</v>
      </c>
      <c r="E31" s="13">
        <v>918.61858999999993</v>
      </c>
      <c r="F31" s="13">
        <v>1570.3275900000001</v>
      </c>
      <c r="G31" s="13">
        <v>421.60581000000002</v>
      </c>
      <c r="H31" s="13">
        <v>1113.73227</v>
      </c>
      <c r="I31" s="13">
        <v>478.33694000000003</v>
      </c>
      <c r="J31" s="13">
        <v>890.05671000000007</v>
      </c>
      <c r="K31" s="13">
        <v>1389.71992</v>
      </c>
      <c r="L31" s="13">
        <v>1048.76585</v>
      </c>
      <c r="M31" s="13">
        <v>2800.3188099999998</v>
      </c>
      <c r="N31" s="13">
        <f t="shared" si="0"/>
        <v>2333.1622399999997</v>
      </c>
      <c r="O31" s="13">
        <f t="shared" si="1"/>
        <v>2910.5519899999999</v>
      </c>
      <c r="P31" s="13">
        <f t="shared" si="2"/>
        <v>2482.1259200000004</v>
      </c>
      <c r="Q31" s="13">
        <f t="shared" si="3"/>
        <v>5238.80458</v>
      </c>
      <c r="R31" s="13">
        <f>N31+O31+P31+Q31</f>
        <v>12964.64473</v>
      </c>
      <c r="S31" s="13">
        <f t="shared" si="6"/>
        <v>9892.5734199999988</v>
      </c>
    </row>
    <row r="32" spans="1:19" x14ac:dyDescent="0.2">
      <c r="A32" s="8">
        <v>2021</v>
      </c>
      <c r="B32" s="13">
        <v>1320.9195</v>
      </c>
      <c r="C32" s="13">
        <v>1531.5076299999998</v>
      </c>
      <c r="D32" s="13">
        <v>771.28223000000003</v>
      </c>
      <c r="E32" s="13">
        <v>847.38145000000009</v>
      </c>
      <c r="F32" s="13">
        <v>1939.6717200000001</v>
      </c>
      <c r="G32" s="13">
        <v>2945.6217299999998</v>
      </c>
      <c r="H32" s="13">
        <v>4052.6388199999997</v>
      </c>
      <c r="I32" s="13">
        <v>3345.0130599999998</v>
      </c>
      <c r="J32" s="13">
        <v>631.10338000000002</v>
      </c>
      <c r="K32" s="13">
        <v>587.64853999999991</v>
      </c>
      <c r="L32" s="30">
        <v>2163.2691800000002</v>
      </c>
      <c r="M32" s="30">
        <v>1002.1174299999999</v>
      </c>
      <c r="N32" s="13">
        <f t="shared" si="0"/>
        <v>3623.7093599999998</v>
      </c>
      <c r="O32" s="13">
        <f t="shared" si="1"/>
        <v>5732.6749</v>
      </c>
      <c r="P32" s="13">
        <f t="shared" si="2"/>
        <v>8028.7552599999999</v>
      </c>
      <c r="Q32" s="13">
        <f t="shared" si="3"/>
        <v>3753.0351500000002</v>
      </c>
      <c r="R32" s="13">
        <f>N32+O32+P32+Q32</f>
        <v>21138.174669999997</v>
      </c>
      <c r="S32" s="13">
        <f t="shared" si="6"/>
        <v>22623.944100000004</v>
      </c>
    </row>
    <row r="33" spans="1:247" x14ac:dyDescent="0.2">
      <c r="A33" s="8">
        <v>2022</v>
      </c>
      <c r="B33" s="13">
        <v>104.83292</v>
      </c>
      <c r="C33" s="30">
        <v>849.50719000000004</v>
      </c>
      <c r="D33" s="30">
        <v>1014.0660199999999</v>
      </c>
      <c r="E33" s="30">
        <v>715.90364999999997</v>
      </c>
      <c r="F33" s="30">
        <v>286.60854</v>
      </c>
      <c r="G33" s="30">
        <v>1492.6464899999999</v>
      </c>
      <c r="H33" s="30">
        <v>2156.0747499999998</v>
      </c>
      <c r="I33" s="30">
        <v>954.51902999999993</v>
      </c>
      <c r="J33" s="30">
        <v>198.94980999999999</v>
      </c>
      <c r="K33" s="30">
        <v>28.797599999999999</v>
      </c>
      <c r="L33" s="30">
        <v>150.75145999999998</v>
      </c>
      <c r="M33" s="30">
        <v>316.92624999999998</v>
      </c>
      <c r="N33" s="13">
        <f t="shared" ref="N33:N35" si="7">SUM(B33:D33)</f>
        <v>1968.4061299999998</v>
      </c>
      <c r="O33" s="13">
        <f t="shared" si="1"/>
        <v>2495.1586799999995</v>
      </c>
      <c r="P33" s="13">
        <f t="shared" si="2"/>
        <v>3309.5435899999998</v>
      </c>
      <c r="Q33" s="13">
        <f t="shared" ref="Q33" si="8">SUM(K33:M33)</f>
        <v>496.47530999999992</v>
      </c>
      <c r="R33" s="13">
        <f>N33+O33+P33+Q33</f>
        <v>8269.583709999999</v>
      </c>
      <c r="S33" s="13">
        <f t="shared" si="6"/>
        <v>11526.143549999999</v>
      </c>
    </row>
    <row r="34" spans="1:247" x14ac:dyDescent="0.2">
      <c r="A34" s="8">
        <v>2023</v>
      </c>
      <c r="B34" s="13">
        <v>169.33571000000001</v>
      </c>
      <c r="C34" s="30">
        <v>411.31648999999993</v>
      </c>
      <c r="D34" s="30">
        <v>155.26848000000001</v>
      </c>
      <c r="E34" s="30">
        <v>213.54883000000001</v>
      </c>
      <c r="F34" s="30">
        <v>392.40208999999999</v>
      </c>
      <c r="G34" s="30">
        <v>106.54969999999999</v>
      </c>
      <c r="H34" s="30">
        <v>301.33962000000002</v>
      </c>
      <c r="I34" s="30">
        <v>261.77274</v>
      </c>
      <c r="J34" s="30">
        <v>201.34179999999998</v>
      </c>
      <c r="K34" s="30">
        <v>149.47629999999998</v>
      </c>
      <c r="L34" s="30">
        <v>151.20017999999999</v>
      </c>
      <c r="M34" s="30">
        <v>134.74948000000001</v>
      </c>
      <c r="N34" s="13">
        <f t="shared" si="7"/>
        <v>735.92067999999995</v>
      </c>
      <c r="O34" s="13">
        <f t="shared" si="1"/>
        <v>712.50062000000003</v>
      </c>
      <c r="P34" s="13">
        <f t="shared" si="2"/>
        <v>764.45416</v>
      </c>
      <c r="Q34" s="13">
        <f t="shared" ref="Q34" si="9">SUM(K34:M34)</f>
        <v>435.42595999999998</v>
      </c>
      <c r="R34" s="13">
        <f>N34+O34+P34+Q34</f>
        <v>2648.3014200000002</v>
      </c>
      <c r="S34" s="13">
        <f t="shared" si="6"/>
        <v>2709.35077</v>
      </c>
    </row>
    <row r="35" spans="1:247" x14ac:dyDescent="0.2">
      <c r="A35" s="8">
        <v>2024</v>
      </c>
      <c r="B35" s="13">
        <v>382.48765000000003</v>
      </c>
      <c r="C35" s="30">
        <v>446.58644999999996</v>
      </c>
      <c r="D35" s="30">
        <v>398.88651999999996</v>
      </c>
      <c r="E35" s="30">
        <v>384.58783</v>
      </c>
      <c r="F35" s="30">
        <v>437.95426999999995</v>
      </c>
      <c r="G35" s="30">
        <v>450.53192000000001</v>
      </c>
      <c r="H35" s="30">
        <v>585.03715999999997</v>
      </c>
      <c r="I35" s="30">
        <v>337.21379000000002</v>
      </c>
      <c r="J35" s="30">
        <v>246.25923999999998</v>
      </c>
      <c r="K35" s="30">
        <v>336.21836999999999</v>
      </c>
      <c r="L35" s="30">
        <v>189.66159000000002</v>
      </c>
      <c r="M35" s="30" t="s">
        <v>15</v>
      </c>
      <c r="N35" s="13">
        <f t="shared" si="7"/>
        <v>1227.9606200000001</v>
      </c>
      <c r="O35" s="13">
        <f t="shared" si="1"/>
        <v>1273.07402</v>
      </c>
      <c r="P35" s="13">
        <f t="shared" si="2"/>
        <v>1168.51019</v>
      </c>
      <c r="Q35" s="30" t="s">
        <v>15</v>
      </c>
      <c r="R35" s="30" t="s">
        <v>15</v>
      </c>
      <c r="S35" s="13">
        <f t="shared" si="6"/>
        <v>4104.9707900000003</v>
      </c>
    </row>
    <row r="36" spans="1:247" x14ac:dyDescent="0.2">
      <c r="A36" s="8"/>
      <c r="B36" s="12"/>
      <c r="C36" s="8"/>
      <c r="D36" s="8"/>
      <c r="E36" s="8"/>
      <c r="F36" s="8"/>
      <c r="H36" s="8"/>
      <c r="I36" s="8"/>
      <c r="J36" s="8"/>
      <c r="K36" s="10" t="s">
        <v>16</v>
      </c>
      <c r="L36" s="8"/>
      <c r="M36" s="8"/>
      <c r="N36" s="8"/>
      <c r="O36" s="8"/>
      <c r="P36" s="8"/>
      <c r="Q36" s="8"/>
      <c r="R36" s="8"/>
      <c r="S36" s="8"/>
    </row>
    <row r="37" spans="1:247" x14ac:dyDescent="0.2">
      <c r="A37" s="8">
        <v>1995</v>
      </c>
      <c r="B37" s="13">
        <v>2723.9065700000001</v>
      </c>
      <c r="C37" s="13">
        <v>1139.7285900000002</v>
      </c>
      <c r="D37" s="13">
        <v>2113.9764800000003</v>
      </c>
      <c r="E37" s="13">
        <v>1936.5546200000001</v>
      </c>
      <c r="F37" s="13">
        <v>2135.4656400000003</v>
      </c>
      <c r="G37" s="13">
        <v>3709.7329500000005</v>
      </c>
      <c r="H37" s="13">
        <v>1053.2006100000001</v>
      </c>
      <c r="I37" s="13">
        <v>3369.0033300000005</v>
      </c>
      <c r="J37" s="13">
        <v>1788.0308600000001</v>
      </c>
      <c r="K37" s="13">
        <v>4147.2469500000007</v>
      </c>
      <c r="L37" s="13">
        <v>2229.7020900000002</v>
      </c>
      <c r="M37" s="13">
        <v>2881.1759900000002</v>
      </c>
      <c r="N37" s="13">
        <f>SUM(B37:D37)</f>
        <v>5977.611640000001</v>
      </c>
      <c r="O37" s="13">
        <f>SUM(E37:G37)</f>
        <v>7781.7532100000008</v>
      </c>
      <c r="P37" s="13">
        <f>SUM(H37:J37)</f>
        <v>6210.2348000000002</v>
      </c>
      <c r="Q37" s="13">
        <f>SUM(K37:M37)</f>
        <v>9258.1250300000011</v>
      </c>
      <c r="R37" s="13">
        <f>N37+O37+P37+Q37</f>
        <v>29227.724680000007</v>
      </c>
      <c r="S37" s="30" t="s">
        <v>15</v>
      </c>
    </row>
    <row r="38" spans="1:247" x14ac:dyDescent="0.2">
      <c r="A38" s="8">
        <v>1996</v>
      </c>
      <c r="B38" s="13">
        <v>3957.4488800000004</v>
      </c>
      <c r="C38" s="13">
        <v>4635.5632400000004</v>
      </c>
      <c r="D38" s="13">
        <v>3628.4602200000004</v>
      </c>
      <c r="E38" s="13">
        <v>4136.4215200000008</v>
      </c>
      <c r="F38" s="13">
        <v>3127.1116800000004</v>
      </c>
      <c r="G38" s="13">
        <v>4337.2498400000004</v>
      </c>
      <c r="H38" s="13">
        <v>6735.4102200000007</v>
      </c>
      <c r="I38" s="13">
        <v>7479.9178300000003</v>
      </c>
      <c r="J38" s="13">
        <v>7604.7302100000006</v>
      </c>
      <c r="K38" s="13">
        <v>30980.859910000003</v>
      </c>
      <c r="L38" s="13">
        <v>15516.460190000002</v>
      </c>
      <c r="M38" s="13">
        <v>15860.932010000002</v>
      </c>
      <c r="N38" s="13">
        <f t="shared" ref="N38:N63" si="10">SUM(B38:D38)</f>
        <v>12221.472340000002</v>
      </c>
      <c r="O38" s="13">
        <f t="shared" ref="O38:O66" si="11">SUM(E38:G38)</f>
        <v>11600.783040000002</v>
      </c>
      <c r="P38" s="13">
        <f t="shared" ref="P38:P66" si="12">SUM(H38:J38)</f>
        <v>21820.058260000002</v>
      </c>
      <c r="Q38" s="13">
        <f t="shared" ref="Q38:Q63" si="13">SUM(K38:M38)</f>
        <v>62358.252110000009</v>
      </c>
      <c r="R38" s="13">
        <f>N38+O38+P38+Q38</f>
        <v>108000.56575000001</v>
      </c>
      <c r="S38" s="13">
        <f>Q37+N38+O38+P38</f>
        <v>54900.438670000003</v>
      </c>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row>
    <row r="39" spans="1:247" x14ac:dyDescent="0.2">
      <c r="A39" s="8">
        <v>1997</v>
      </c>
      <c r="B39" s="13">
        <v>8339.27556</v>
      </c>
      <c r="C39" s="13">
        <v>6255.1581400000005</v>
      </c>
      <c r="D39" s="13">
        <v>11180.462370000001</v>
      </c>
      <c r="E39" s="13">
        <v>13159.275360000001</v>
      </c>
      <c r="F39" s="13">
        <v>9456.7280500000015</v>
      </c>
      <c r="G39" s="13">
        <v>10609.569740000001</v>
      </c>
      <c r="H39" s="13">
        <v>17272.563000000002</v>
      </c>
      <c r="I39" s="13">
        <v>16067.266600000001</v>
      </c>
      <c r="J39" s="13">
        <v>20160.673610000002</v>
      </c>
      <c r="K39" s="13">
        <v>19652.452050000004</v>
      </c>
      <c r="L39" s="13">
        <v>13837.753160000002</v>
      </c>
      <c r="M39" s="13">
        <v>11394.00647</v>
      </c>
      <c r="N39" s="13">
        <f t="shared" si="10"/>
        <v>25774.896070000003</v>
      </c>
      <c r="O39" s="13">
        <f t="shared" si="11"/>
        <v>33225.573150000004</v>
      </c>
      <c r="P39" s="13">
        <f t="shared" si="12"/>
        <v>53500.50321000001</v>
      </c>
      <c r="Q39" s="13">
        <f t="shared" si="13"/>
        <v>44884.211680000008</v>
      </c>
      <c r="R39" s="13">
        <f t="shared" ref="R39:R61" si="14">N39+O39+P39+Q39</f>
        <v>157385.18411000003</v>
      </c>
      <c r="S39" s="13">
        <f t="shared" ref="S39:S49" si="15">Q38+N39+O39+P39</f>
        <v>174859.22454000002</v>
      </c>
    </row>
    <row r="40" spans="1:247" x14ac:dyDescent="0.2">
      <c r="A40" s="8">
        <v>1998</v>
      </c>
      <c r="B40" s="13">
        <v>4839.2813700000006</v>
      </c>
      <c r="C40" s="13">
        <v>6671.5171600000003</v>
      </c>
      <c r="D40" s="13">
        <v>9531.5481800000016</v>
      </c>
      <c r="E40" s="13">
        <v>18112.756970000002</v>
      </c>
      <c r="F40" s="13">
        <v>17686.582760000001</v>
      </c>
      <c r="G40" s="13">
        <v>11547.13175</v>
      </c>
      <c r="H40" s="13">
        <v>16116.678270000002</v>
      </c>
      <c r="I40" s="13">
        <v>6020.4328800000003</v>
      </c>
      <c r="J40" s="13">
        <v>11877.280030000002</v>
      </c>
      <c r="K40" s="13">
        <v>6156.7298100000007</v>
      </c>
      <c r="L40" s="13">
        <v>14598.373020000001</v>
      </c>
      <c r="M40" s="13">
        <v>18608.93188</v>
      </c>
      <c r="N40" s="13">
        <f t="shared" si="10"/>
        <v>21042.346710000002</v>
      </c>
      <c r="O40" s="13">
        <f t="shared" si="11"/>
        <v>47346.471480000007</v>
      </c>
      <c r="P40" s="13">
        <f t="shared" si="12"/>
        <v>34014.391180000006</v>
      </c>
      <c r="Q40" s="13">
        <f t="shared" si="13"/>
        <v>39364.034710000007</v>
      </c>
      <c r="R40" s="13">
        <f t="shared" si="14"/>
        <v>141767.24408000003</v>
      </c>
      <c r="S40" s="13">
        <f t="shared" si="15"/>
        <v>147287.42105</v>
      </c>
    </row>
    <row r="41" spans="1:247" x14ac:dyDescent="0.2">
      <c r="A41" s="8">
        <v>1999</v>
      </c>
      <c r="B41" s="13">
        <v>14502.133030000001</v>
      </c>
      <c r="C41" s="13">
        <v>8219.8963000000003</v>
      </c>
      <c r="D41" s="13">
        <v>14422.231670000001</v>
      </c>
      <c r="E41" s="13">
        <v>13986.08596</v>
      </c>
      <c r="F41" s="13">
        <v>15716.860390000002</v>
      </c>
      <c r="G41" s="13">
        <v>8248.5995900000016</v>
      </c>
      <c r="H41" s="13">
        <v>26999.897540000002</v>
      </c>
      <c r="I41" s="13">
        <v>18101.64587</v>
      </c>
      <c r="J41" s="13">
        <v>20096.95534</v>
      </c>
      <c r="K41" s="13">
        <v>13313.018950000001</v>
      </c>
      <c r="L41" s="13">
        <v>11118.699900000001</v>
      </c>
      <c r="M41" s="13">
        <v>18841.22394</v>
      </c>
      <c r="N41" s="13">
        <f t="shared" si="10"/>
        <v>37144.260999999999</v>
      </c>
      <c r="O41" s="13">
        <f t="shared" si="11"/>
        <v>37951.545940000004</v>
      </c>
      <c r="P41" s="13">
        <f t="shared" si="12"/>
        <v>65198.498749999999</v>
      </c>
      <c r="Q41" s="13">
        <f t="shared" si="13"/>
        <v>43272.942790000001</v>
      </c>
      <c r="R41" s="13">
        <f t="shared" si="14"/>
        <v>183567.24848000001</v>
      </c>
      <c r="S41" s="13">
        <f t="shared" si="15"/>
        <v>179658.34040000002</v>
      </c>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row>
    <row r="42" spans="1:247" x14ac:dyDescent="0.2">
      <c r="A42" s="8">
        <v>2000</v>
      </c>
      <c r="B42" s="13">
        <v>12053.643140000002</v>
      </c>
      <c r="C42" s="13">
        <v>5076.8263700000007</v>
      </c>
      <c r="D42" s="13">
        <v>5286.1370100000004</v>
      </c>
      <c r="E42" s="13">
        <v>12348.05572</v>
      </c>
      <c r="F42" s="13">
        <v>14799.066590000002</v>
      </c>
      <c r="G42" s="13">
        <v>15511.947220000002</v>
      </c>
      <c r="H42" s="13">
        <v>15833.553890000001</v>
      </c>
      <c r="I42" s="13">
        <v>10816.133020000001</v>
      </c>
      <c r="J42" s="13">
        <v>1752.5715900000002</v>
      </c>
      <c r="K42" s="13">
        <v>16513.112000000001</v>
      </c>
      <c r="L42" s="13">
        <v>10876.792850000002</v>
      </c>
      <c r="M42" s="13">
        <v>20363.152040000001</v>
      </c>
      <c r="N42" s="13">
        <f t="shared" si="10"/>
        <v>22416.606520000001</v>
      </c>
      <c r="O42" s="13">
        <f t="shared" si="11"/>
        <v>42659.069530000008</v>
      </c>
      <c r="P42" s="13">
        <f t="shared" si="12"/>
        <v>28402.258500000004</v>
      </c>
      <c r="Q42" s="13">
        <f t="shared" si="13"/>
        <v>47753.056890000007</v>
      </c>
      <c r="R42" s="13">
        <f t="shared" si="14"/>
        <v>141230.99144000001</v>
      </c>
      <c r="S42" s="13">
        <f t="shared" si="15"/>
        <v>136750.87734000001</v>
      </c>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row>
    <row r="43" spans="1:247" x14ac:dyDescent="0.2">
      <c r="A43" s="8">
        <v>2001</v>
      </c>
      <c r="B43" s="13">
        <v>5719.8949500000008</v>
      </c>
      <c r="C43" s="13">
        <v>14261.982350000002</v>
      </c>
      <c r="D43" s="13">
        <v>11239.139450000001</v>
      </c>
      <c r="E43" s="13">
        <v>2612.4252000000001</v>
      </c>
      <c r="F43" s="13">
        <v>7829.9536700000008</v>
      </c>
      <c r="G43" s="13">
        <v>6482.7978600000006</v>
      </c>
      <c r="H43" s="13">
        <v>1286.5483400000001</v>
      </c>
      <c r="I43" s="13">
        <v>1585.7318400000001</v>
      </c>
      <c r="J43" s="13">
        <v>10956.329230000001</v>
      </c>
      <c r="K43" s="13">
        <v>6172.8489900000004</v>
      </c>
      <c r="L43" s="13">
        <v>5642.1295700000001</v>
      </c>
      <c r="M43" s="13">
        <v>14483.044730000001</v>
      </c>
      <c r="N43" s="13">
        <f t="shared" si="10"/>
        <v>31221.016750000003</v>
      </c>
      <c r="O43" s="13">
        <f t="shared" si="11"/>
        <v>16925.176729999999</v>
      </c>
      <c r="P43" s="13">
        <f t="shared" si="12"/>
        <v>13828.609410000001</v>
      </c>
      <c r="Q43" s="13">
        <f t="shared" si="13"/>
        <v>26298.023290000001</v>
      </c>
      <c r="R43" s="13">
        <f t="shared" si="14"/>
        <v>88272.826180000004</v>
      </c>
      <c r="S43" s="13">
        <f t="shared" si="15"/>
        <v>109727.85978000003</v>
      </c>
    </row>
    <row r="44" spans="1:247" x14ac:dyDescent="0.2">
      <c r="A44" s="8">
        <v>2002</v>
      </c>
      <c r="B44" s="13">
        <v>472.19788000000005</v>
      </c>
      <c r="C44" s="13">
        <v>263.62875000000003</v>
      </c>
      <c r="D44" s="13">
        <v>801.46605000000011</v>
      </c>
      <c r="E44" s="13">
        <v>1101.0892200000001</v>
      </c>
      <c r="F44" s="13">
        <v>1217.8135200000002</v>
      </c>
      <c r="G44" s="13">
        <v>989.31448000000012</v>
      </c>
      <c r="H44" s="13">
        <v>1100.4085400000001</v>
      </c>
      <c r="I44" s="13">
        <v>879.10746000000006</v>
      </c>
      <c r="J44" s="13">
        <v>218.63149000000001</v>
      </c>
      <c r="K44" s="13">
        <v>217.32095000000001</v>
      </c>
      <c r="L44" s="13">
        <v>147.04844</v>
      </c>
      <c r="M44" s="13">
        <v>193.58339000000001</v>
      </c>
      <c r="N44" s="13">
        <f t="shared" si="10"/>
        <v>1537.29268</v>
      </c>
      <c r="O44" s="13">
        <f t="shared" si="11"/>
        <v>3308.2172200000005</v>
      </c>
      <c r="P44" s="13">
        <f t="shared" si="12"/>
        <v>2198.1474900000003</v>
      </c>
      <c r="Q44" s="13">
        <f t="shared" si="13"/>
        <v>557.95278000000008</v>
      </c>
      <c r="R44" s="13">
        <f t="shared" si="14"/>
        <v>7601.6101700000017</v>
      </c>
      <c r="S44" s="13">
        <f t="shared" si="15"/>
        <v>33341.680680000005</v>
      </c>
    </row>
    <row r="45" spans="1:247" x14ac:dyDescent="0.2">
      <c r="A45" s="8">
        <v>2003</v>
      </c>
      <c r="B45" s="13">
        <v>74.757760000000005</v>
      </c>
      <c r="C45" s="13">
        <v>55.094270000000002</v>
      </c>
      <c r="D45" s="13">
        <v>119.50554000000001</v>
      </c>
      <c r="E45" s="13">
        <v>83.79140000000001</v>
      </c>
      <c r="F45" s="13">
        <v>31.894940000000002</v>
      </c>
      <c r="G45" s="13">
        <v>33.928510000000003</v>
      </c>
      <c r="H45" s="13">
        <v>98.94192000000001</v>
      </c>
      <c r="I45" s="13">
        <v>29.608810000000002</v>
      </c>
      <c r="J45" s="13">
        <v>0</v>
      </c>
      <c r="K45" s="13">
        <v>84.248010000000008</v>
      </c>
      <c r="L45" s="13">
        <v>57.367310000000003</v>
      </c>
      <c r="M45" s="13">
        <v>248.31422000000003</v>
      </c>
      <c r="N45" s="13">
        <f t="shared" si="10"/>
        <v>249.35757000000001</v>
      </c>
      <c r="O45" s="13">
        <f t="shared" si="11"/>
        <v>149.61485000000002</v>
      </c>
      <c r="P45" s="13">
        <f t="shared" si="12"/>
        <v>128.55073000000002</v>
      </c>
      <c r="Q45" s="13">
        <f t="shared" si="13"/>
        <v>389.92954000000003</v>
      </c>
      <c r="R45" s="13">
        <f t="shared" si="14"/>
        <v>917.45269000000008</v>
      </c>
      <c r="S45" s="13">
        <f t="shared" si="15"/>
        <v>1085.4759300000001</v>
      </c>
    </row>
    <row r="46" spans="1:247" x14ac:dyDescent="0.2">
      <c r="A46" s="8">
        <v>2004</v>
      </c>
      <c r="B46" s="13">
        <v>16.790620000000001</v>
      </c>
      <c r="C46" s="13">
        <v>3.9293100000000005</v>
      </c>
      <c r="D46" s="13">
        <v>46.679710000000007</v>
      </c>
      <c r="E46" s="13">
        <v>0</v>
      </c>
      <c r="F46" s="13">
        <v>15.974420000000002</v>
      </c>
      <c r="G46" s="13">
        <v>0</v>
      </c>
      <c r="H46" s="13">
        <v>105.19201000000001</v>
      </c>
      <c r="I46" s="13">
        <v>373.59245000000004</v>
      </c>
      <c r="J46" s="13">
        <v>264.87307000000004</v>
      </c>
      <c r="K46" s="13">
        <v>607.56465000000003</v>
      </c>
      <c r="L46" s="13">
        <v>216.22909000000001</v>
      </c>
      <c r="M46" s="13">
        <v>509.71613000000002</v>
      </c>
      <c r="N46" s="13">
        <f t="shared" si="10"/>
        <v>67.399640000000005</v>
      </c>
      <c r="O46" s="13">
        <f t="shared" si="11"/>
        <v>15.974420000000002</v>
      </c>
      <c r="P46" s="13">
        <f t="shared" si="12"/>
        <v>743.65753000000018</v>
      </c>
      <c r="Q46" s="13">
        <f t="shared" si="13"/>
        <v>1333.5098700000001</v>
      </c>
      <c r="R46" s="13">
        <f t="shared" si="14"/>
        <v>2160.5414600000004</v>
      </c>
      <c r="S46" s="13">
        <f t="shared" si="15"/>
        <v>1216.9611300000001</v>
      </c>
    </row>
    <row r="47" spans="1:247" x14ac:dyDescent="0.2">
      <c r="A47" s="8">
        <v>2005</v>
      </c>
      <c r="B47" s="13">
        <v>365.92864000000003</v>
      </c>
      <c r="C47" s="13">
        <v>577.54158000000007</v>
      </c>
      <c r="D47" s="13">
        <v>1097.6434700000002</v>
      </c>
      <c r="E47" s="13">
        <v>993.07901000000004</v>
      </c>
      <c r="F47" s="13">
        <v>744.70396000000005</v>
      </c>
      <c r="G47" s="13">
        <v>1193.7702700000002</v>
      </c>
      <c r="H47" s="13">
        <v>3737.8479600000005</v>
      </c>
      <c r="I47" s="13">
        <v>1844.4595400000001</v>
      </c>
      <c r="J47" s="13">
        <v>2346.21695</v>
      </c>
      <c r="K47" s="13">
        <v>2815.5227100000002</v>
      </c>
      <c r="L47" s="13">
        <v>3105.1859300000001</v>
      </c>
      <c r="M47" s="13">
        <v>2062.9085400000004</v>
      </c>
      <c r="N47" s="13">
        <f t="shared" si="10"/>
        <v>2041.1136900000004</v>
      </c>
      <c r="O47" s="13">
        <f t="shared" si="11"/>
        <v>2931.5532400000002</v>
      </c>
      <c r="P47" s="13">
        <f t="shared" si="12"/>
        <v>7928.5244500000008</v>
      </c>
      <c r="Q47" s="13">
        <f t="shared" si="13"/>
        <v>7983.6171800000011</v>
      </c>
      <c r="R47" s="13">
        <f t="shared" si="14"/>
        <v>20884.808560000001</v>
      </c>
      <c r="S47" s="13">
        <f t="shared" si="15"/>
        <v>14234.701250000002</v>
      </c>
    </row>
    <row r="48" spans="1:247" s="25" customFormat="1" x14ac:dyDescent="0.2">
      <c r="A48" s="8">
        <v>2006</v>
      </c>
      <c r="B48" s="13">
        <v>14814.672950000002</v>
      </c>
      <c r="C48" s="13">
        <v>11218.418750000001</v>
      </c>
      <c r="D48" s="13">
        <v>18494.43288</v>
      </c>
      <c r="E48" s="13">
        <v>9066.3442100000011</v>
      </c>
      <c r="F48" s="13">
        <v>29161.095040000004</v>
      </c>
      <c r="G48" s="13">
        <v>14056.602560000001</v>
      </c>
      <c r="H48" s="13">
        <v>9010.7717700000012</v>
      </c>
      <c r="I48" s="13">
        <v>8649.2914200000014</v>
      </c>
      <c r="J48" s="13">
        <v>35658.63609</v>
      </c>
      <c r="K48" s="13">
        <v>5185.1861600000002</v>
      </c>
      <c r="L48" s="13">
        <v>19890.899490000003</v>
      </c>
      <c r="M48" s="13">
        <v>11205.802300000001</v>
      </c>
      <c r="N48" s="13">
        <f t="shared" si="10"/>
        <v>44527.524580000005</v>
      </c>
      <c r="O48" s="13">
        <f t="shared" si="11"/>
        <v>52284.041810000002</v>
      </c>
      <c r="P48" s="13">
        <f t="shared" si="12"/>
        <v>53318.699280000001</v>
      </c>
      <c r="Q48" s="13">
        <f t="shared" si="13"/>
        <v>36281.887950000004</v>
      </c>
      <c r="R48" s="13">
        <f t="shared" si="14"/>
        <v>186412.15362</v>
      </c>
      <c r="S48" s="13">
        <f t="shared" si="15"/>
        <v>158113.88284999999</v>
      </c>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row>
    <row r="49" spans="1:19" x14ac:dyDescent="0.2">
      <c r="A49" s="8">
        <v>2007</v>
      </c>
      <c r="B49" s="13">
        <v>20261.973270000002</v>
      </c>
      <c r="C49" s="13">
        <v>13923.970830000002</v>
      </c>
      <c r="D49" s="13">
        <v>18059.044850000002</v>
      </c>
      <c r="E49" s="13">
        <v>36438.978730000003</v>
      </c>
      <c r="F49" s="13">
        <v>16478.7392</v>
      </c>
      <c r="G49" s="13">
        <v>23315.391330000002</v>
      </c>
      <c r="H49" s="13">
        <v>15639.564710000001</v>
      </c>
      <c r="I49" s="13">
        <v>27577.963490000002</v>
      </c>
      <c r="J49" s="13">
        <v>34938.962520000001</v>
      </c>
      <c r="K49" s="13">
        <v>22921.849720000002</v>
      </c>
      <c r="L49" s="13">
        <v>30117.309530000002</v>
      </c>
      <c r="M49" s="13">
        <v>33028.376920000002</v>
      </c>
      <c r="N49" s="13">
        <f t="shared" si="10"/>
        <v>52244.988950000014</v>
      </c>
      <c r="O49" s="13">
        <f t="shared" si="11"/>
        <v>76233.109259999997</v>
      </c>
      <c r="P49" s="13">
        <f t="shared" si="12"/>
        <v>78156.490720000002</v>
      </c>
      <c r="Q49" s="13">
        <f t="shared" si="13"/>
        <v>86067.536170000007</v>
      </c>
      <c r="R49" s="13">
        <f t="shared" si="14"/>
        <v>292702.12510000006</v>
      </c>
      <c r="S49" s="13">
        <f t="shared" si="15"/>
        <v>242916.47688000003</v>
      </c>
    </row>
    <row r="50" spans="1:19" x14ac:dyDescent="0.2">
      <c r="A50" s="8">
        <v>2008</v>
      </c>
      <c r="B50" s="13">
        <v>34844.91934</v>
      </c>
      <c r="C50" s="13">
        <v>19942.137600000002</v>
      </c>
      <c r="D50" s="13">
        <v>25688.230260000004</v>
      </c>
      <c r="E50" s="13">
        <v>22219.063020000001</v>
      </c>
      <c r="F50" s="13">
        <v>22602.926500000001</v>
      </c>
      <c r="G50" s="13">
        <v>40594.870470000002</v>
      </c>
      <c r="H50" s="13">
        <v>30119.654180000001</v>
      </c>
      <c r="I50" s="13">
        <v>29053.994200000001</v>
      </c>
      <c r="J50" s="13">
        <v>36987.904800000004</v>
      </c>
      <c r="K50" s="13">
        <v>30047.219510000003</v>
      </c>
      <c r="L50" s="13">
        <v>14798.656950000001</v>
      </c>
      <c r="M50" s="13">
        <v>29805.632780000004</v>
      </c>
      <c r="N50" s="13">
        <f t="shared" si="10"/>
        <v>80475.287200000006</v>
      </c>
      <c r="O50" s="13">
        <f t="shared" si="11"/>
        <v>85416.859989999997</v>
      </c>
      <c r="P50" s="13">
        <f t="shared" si="12"/>
        <v>96161.553180000003</v>
      </c>
      <c r="Q50" s="13">
        <f t="shared" si="13"/>
        <v>74651.509239999999</v>
      </c>
      <c r="R50" s="13">
        <f t="shared" si="14"/>
        <v>336705.20960999996</v>
      </c>
      <c r="S50" s="13">
        <f>Q49+N50+O50+P50</f>
        <v>348121.23654000001</v>
      </c>
    </row>
    <row r="51" spans="1:19" x14ac:dyDescent="0.2">
      <c r="A51" s="8">
        <v>2009</v>
      </c>
      <c r="B51" s="13">
        <v>12826.842490000001</v>
      </c>
      <c r="C51" s="13">
        <v>6840.3057800000006</v>
      </c>
      <c r="D51" s="13">
        <v>16846.905460000002</v>
      </c>
      <c r="E51" s="13">
        <v>18328.631090000003</v>
      </c>
      <c r="F51" s="13">
        <v>22527.808380000002</v>
      </c>
      <c r="G51" s="13">
        <v>19688.113830000002</v>
      </c>
      <c r="H51" s="13">
        <v>36092.0406</v>
      </c>
      <c r="I51" s="13">
        <v>26294.392740000003</v>
      </c>
      <c r="J51" s="13">
        <v>43605.752960000005</v>
      </c>
      <c r="K51" s="13">
        <v>67990.818280000007</v>
      </c>
      <c r="L51" s="13">
        <v>59492.851110000003</v>
      </c>
      <c r="M51" s="13">
        <v>69353.400270000013</v>
      </c>
      <c r="N51" s="13">
        <f t="shared" si="10"/>
        <v>36514.05373</v>
      </c>
      <c r="O51" s="13">
        <f t="shared" si="11"/>
        <v>60544.553300000007</v>
      </c>
      <c r="P51" s="13">
        <f t="shared" si="12"/>
        <v>105992.1863</v>
      </c>
      <c r="Q51" s="13">
        <f t="shared" si="13"/>
        <v>196837.06966000004</v>
      </c>
      <c r="R51" s="13">
        <f t="shared" si="14"/>
        <v>399887.86299000005</v>
      </c>
      <c r="S51" s="13">
        <f t="shared" ref="S51:S62" si="16">SUM(K50:M50,B51:J51)</f>
        <v>277702.30257</v>
      </c>
    </row>
    <row r="52" spans="1:19" x14ac:dyDescent="0.2">
      <c r="A52" s="8">
        <v>2010</v>
      </c>
      <c r="B52" s="13">
        <v>45706.903550000003</v>
      </c>
      <c r="C52" s="13">
        <v>56777.794920000008</v>
      </c>
      <c r="D52" s="13">
        <v>77825.659450000006</v>
      </c>
      <c r="E52" s="13">
        <v>71693.483400000012</v>
      </c>
      <c r="F52" s="13">
        <v>65123.690170000009</v>
      </c>
      <c r="G52" s="13">
        <v>87015.115880000012</v>
      </c>
      <c r="H52" s="13">
        <v>91807.24861000001</v>
      </c>
      <c r="I52" s="13">
        <v>50694.641689999997</v>
      </c>
      <c r="J52" s="13">
        <v>83959.357790000009</v>
      </c>
      <c r="K52" s="13">
        <v>69306.451060000007</v>
      </c>
      <c r="L52" s="13">
        <v>67315.251080000002</v>
      </c>
      <c r="M52" s="13">
        <v>78832.174960000004</v>
      </c>
      <c r="N52" s="13">
        <f t="shared" si="10"/>
        <v>180310.35792000001</v>
      </c>
      <c r="O52" s="13">
        <f t="shared" si="11"/>
        <v>223832.28945000004</v>
      </c>
      <c r="P52" s="13">
        <f t="shared" si="12"/>
        <v>226461.24809000001</v>
      </c>
      <c r="Q52" s="13">
        <f t="shared" si="13"/>
        <v>215453.87710000001</v>
      </c>
      <c r="R52" s="13">
        <f t="shared" si="14"/>
        <v>846057.77256000007</v>
      </c>
      <c r="S52" s="13">
        <f t="shared" si="16"/>
        <v>827440.96512000007</v>
      </c>
    </row>
    <row r="53" spans="1:19" x14ac:dyDescent="0.2">
      <c r="A53" s="8">
        <v>2011</v>
      </c>
      <c r="B53" s="13">
        <v>56867.282010000003</v>
      </c>
      <c r="C53" s="13">
        <v>70222.279820000011</v>
      </c>
      <c r="D53" s="13">
        <v>99622.325110000005</v>
      </c>
      <c r="E53" s="13">
        <v>77983.343900000007</v>
      </c>
      <c r="F53" s="13">
        <v>85244.057360000006</v>
      </c>
      <c r="G53" s="13">
        <v>73059.019110000008</v>
      </c>
      <c r="H53" s="13">
        <v>74947.603500000012</v>
      </c>
      <c r="I53" s="13">
        <v>87506.281940000001</v>
      </c>
      <c r="J53" s="13">
        <v>54303.202030000008</v>
      </c>
      <c r="K53" s="13">
        <v>53824.868790000008</v>
      </c>
      <c r="L53" s="13">
        <v>51990.259860000006</v>
      </c>
      <c r="M53" s="13">
        <v>59186.660610000006</v>
      </c>
      <c r="N53" s="13">
        <f t="shared" si="10"/>
        <v>226711.88694000003</v>
      </c>
      <c r="O53" s="13">
        <f t="shared" si="11"/>
        <v>236286.42037000001</v>
      </c>
      <c r="P53" s="13">
        <f t="shared" si="12"/>
        <v>216757.08747000003</v>
      </c>
      <c r="Q53" s="13">
        <f t="shared" si="13"/>
        <v>165001.78926000002</v>
      </c>
      <c r="R53" s="13">
        <f t="shared" si="14"/>
        <v>844757.18404000008</v>
      </c>
      <c r="S53" s="13">
        <f t="shared" si="16"/>
        <v>895209.27188000001</v>
      </c>
    </row>
    <row r="54" spans="1:19" x14ac:dyDescent="0.2">
      <c r="A54" s="8">
        <v>2012</v>
      </c>
      <c r="B54" s="13">
        <v>51697.565150000002</v>
      </c>
      <c r="C54" s="13">
        <v>71414.253680000009</v>
      </c>
      <c r="D54" s="13">
        <v>86183.170150000005</v>
      </c>
      <c r="E54" s="13">
        <v>85822.08789000001</v>
      </c>
      <c r="F54" s="13">
        <v>93038.24530000001</v>
      </c>
      <c r="G54" s="13">
        <v>93850.395100000009</v>
      </c>
      <c r="H54" s="13">
        <v>91258.872320000009</v>
      </c>
      <c r="I54" s="13">
        <v>96959.163840000008</v>
      </c>
      <c r="J54" s="13">
        <v>84357.439320000005</v>
      </c>
      <c r="K54" s="13">
        <v>100169.16910000001</v>
      </c>
      <c r="L54" s="13">
        <v>80481.238530000002</v>
      </c>
      <c r="M54" s="13">
        <v>76272.349230000007</v>
      </c>
      <c r="N54" s="13">
        <f t="shared" si="10"/>
        <v>209294.98898000002</v>
      </c>
      <c r="O54" s="13">
        <f t="shared" si="11"/>
        <v>272710.72829000006</v>
      </c>
      <c r="P54" s="13">
        <f t="shared" si="12"/>
        <v>272575.47548000002</v>
      </c>
      <c r="Q54" s="13">
        <f t="shared" si="13"/>
        <v>256922.75686000002</v>
      </c>
      <c r="R54" s="13">
        <f t="shared" si="14"/>
        <v>1011503.9496100002</v>
      </c>
      <c r="S54" s="13">
        <f t="shared" si="16"/>
        <v>919582.98201000004</v>
      </c>
    </row>
    <row r="55" spans="1:19" x14ac:dyDescent="0.2">
      <c r="A55" s="8">
        <v>2013</v>
      </c>
      <c r="B55" s="13">
        <v>69369.28383</v>
      </c>
      <c r="C55" s="13">
        <v>63370.668130000005</v>
      </c>
      <c r="D55" s="13">
        <v>77799.551060000013</v>
      </c>
      <c r="E55" s="13">
        <v>78377.276670000007</v>
      </c>
      <c r="F55" s="13">
        <v>41578.202820000006</v>
      </c>
      <c r="G55" s="13">
        <v>46134.171160000005</v>
      </c>
      <c r="H55" s="13">
        <v>87267.550370000012</v>
      </c>
      <c r="I55" s="13">
        <v>75854.745890000006</v>
      </c>
      <c r="J55" s="13">
        <v>77577.884230000011</v>
      </c>
      <c r="K55" s="13">
        <v>56081.439260000006</v>
      </c>
      <c r="L55" s="13">
        <v>73693.280430000013</v>
      </c>
      <c r="M55" s="13">
        <v>72544.87702</v>
      </c>
      <c r="N55" s="13">
        <f t="shared" si="10"/>
        <v>210539.50302</v>
      </c>
      <c r="O55" s="13">
        <f t="shared" si="11"/>
        <v>166089.65065000003</v>
      </c>
      <c r="P55" s="13">
        <f t="shared" si="12"/>
        <v>240700.18049000006</v>
      </c>
      <c r="Q55" s="13">
        <f t="shared" si="13"/>
        <v>202319.59671000001</v>
      </c>
      <c r="R55" s="13">
        <f t="shared" si="14"/>
        <v>819648.93087000004</v>
      </c>
      <c r="S55" s="13">
        <f t="shared" si="16"/>
        <v>874252.09102000005</v>
      </c>
    </row>
    <row r="56" spans="1:19" x14ac:dyDescent="0.2">
      <c r="A56" s="8">
        <v>2014</v>
      </c>
      <c r="B56" s="13">
        <v>51310.938910000004</v>
      </c>
      <c r="C56" s="13">
        <v>52719.414440000008</v>
      </c>
      <c r="D56" s="13">
        <v>57157.044560000002</v>
      </c>
      <c r="E56" s="13">
        <v>69063.37361000001</v>
      </c>
      <c r="F56" s="13">
        <v>67630.07405000001</v>
      </c>
      <c r="G56" s="13">
        <v>75607.381850000005</v>
      </c>
      <c r="H56" s="13">
        <v>41244.955290000005</v>
      </c>
      <c r="I56" s="13">
        <v>106412.04882000001</v>
      </c>
      <c r="J56" s="13">
        <v>52772.622980000007</v>
      </c>
      <c r="K56" s="13">
        <v>85923.060300000012</v>
      </c>
      <c r="L56" s="13">
        <v>73083.143980000008</v>
      </c>
      <c r="M56" s="13">
        <v>75051.157720000003</v>
      </c>
      <c r="N56" s="13">
        <f t="shared" si="10"/>
        <v>161187.39791000003</v>
      </c>
      <c r="O56" s="13">
        <f t="shared" si="11"/>
        <v>212300.82951000001</v>
      </c>
      <c r="P56" s="13">
        <f t="shared" si="12"/>
        <v>200429.62709000002</v>
      </c>
      <c r="Q56" s="13">
        <f t="shared" si="13"/>
        <v>234057.36200000002</v>
      </c>
      <c r="R56" s="13">
        <f t="shared" si="14"/>
        <v>807975.21650999994</v>
      </c>
      <c r="S56" s="13">
        <f t="shared" si="16"/>
        <v>776237.45122000005</v>
      </c>
    </row>
    <row r="57" spans="1:19" x14ac:dyDescent="0.2">
      <c r="A57" s="8">
        <v>2015</v>
      </c>
      <c r="B57" s="13">
        <v>80320.75205000001</v>
      </c>
      <c r="C57" s="13">
        <v>39940.614560000002</v>
      </c>
      <c r="D57" s="13">
        <v>65329.469590000008</v>
      </c>
      <c r="E57" s="13">
        <v>77476.296590000013</v>
      </c>
      <c r="F57" s="13">
        <v>63481.931590000007</v>
      </c>
      <c r="G57" s="13">
        <v>96336.147600000011</v>
      </c>
      <c r="H57" s="13">
        <v>59705.699900000007</v>
      </c>
      <c r="I57" s="13">
        <v>80986.993780000004</v>
      </c>
      <c r="J57" s="13">
        <v>76478.21027000001</v>
      </c>
      <c r="K57" s="13">
        <v>53187.934800000003</v>
      </c>
      <c r="L57" s="13">
        <v>51446.297210000004</v>
      </c>
      <c r="M57" s="13">
        <v>73879.20309000001</v>
      </c>
      <c r="N57" s="13">
        <f t="shared" si="10"/>
        <v>185590.83620000002</v>
      </c>
      <c r="O57" s="13">
        <f t="shared" si="11"/>
        <v>237294.37578000006</v>
      </c>
      <c r="P57" s="13">
        <f t="shared" si="12"/>
        <v>217170.90395000004</v>
      </c>
      <c r="Q57" s="13">
        <f t="shared" si="13"/>
        <v>178513.4351</v>
      </c>
      <c r="R57" s="13">
        <f t="shared" si="14"/>
        <v>818569.55103000009</v>
      </c>
      <c r="S57" s="13">
        <f t="shared" si="16"/>
        <v>874113.47793000017</v>
      </c>
    </row>
    <row r="58" spans="1:19" x14ac:dyDescent="0.2">
      <c r="A58" s="8">
        <v>2016</v>
      </c>
      <c r="B58" s="13">
        <v>55622.503090000006</v>
      </c>
      <c r="C58" s="13">
        <v>56561.675940000008</v>
      </c>
      <c r="D58" s="13">
        <v>95475.488570000001</v>
      </c>
      <c r="E58" s="13">
        <v>62950.996570000003</v>
      </c>
      <c r="F58" s="13">
        <v>77822.25374</v>
      </c>
      <c r="G58" s="13">
        <v>96856.142460000003</v>
      </c>
      <c r="H58" s="13">
        <v>74570.100220000008</v>
      </c>
      <c r="I58" s="13">
        <v>72418.388350000008</v>
      </c>
      <c r="J58" s="13">
        <v>75106.87030000001</v>
      </c>
      <c r="K58" s="13">
        <v>80819.668930000014</v>
      </c>
      <c r="L58" s="13">
        <v>61492.900700000006</v>
      </c>
      <c r="M58" s="13">
        <v>53716.793900000004</v>
      </c>
      <c r="N58" s="13">
        <f t="shared" si="10"/>
        <v>207659.66760000002</v>
      </c>
      <c r="O58" s="13">
        <f t="shared" si="11"/>
        <v>237629.39277000001</v>
      </c>
      <c r="P58" s="13">
        <f t="shared" si="12"/>
        <v>222095.35887000003</v>
      </c>
      <c r="Q58" s="13">
        <f t="shared" si="13"/>
        <v>196029.36353000003</v>
      </c>
      <c r="R58" s="13">
        <f t="shared" si="14"/>
        <v>863413.78277000017</v>
      </c>
      <c r="S58" s="13">
        <f t="shared" si="16"/>
        <v>845897.85434000008</v>
      </c>
    </row>
    <row r="59" spans="1:19" x14ac:dyDescent="0.2">
      <c r="A59" s="8">
        <v>2017</v>
      </c>
      <c r="B59" s="13">
        <v>96395.555410000001</v>
      </c>
      <c r="C59" s="13">
        <v>45957.635570000006</v>
      </c>
      <c r="D59" s="13">
        <v>67644.779509999993</v>
      </c>
      <c r="E59" s="13">
        <v>73106.894629999995</v>
      </c>
      <c r="F59" s="13">
        <v>60631.580240000003</v>
      </c>
      <c r="G59" s="13">
        <v>88696.669599999994</v>
      </c>
      <c r="H59" s="13">
        <v>82441.442930000005</v>
      </c>
      <c r="I59" s="13">
        <v>83127.670010000002</v>
      </c>
      <c r="J59" s="13">
        <v>70184.398130000001</v>
      </c>
      <c r="K59" s="13">
        <v>78752.208150000006</v>
      </c>
      <c r="L59" s="13">
        <v>64290.626400000008</v>
      </c>
      <c r="M59" s="13">
        <v>80954.793149999998</v>
      </c>
      <c r="N59" s="13">
        <f t="shared" si="10"/>
        <v>209997.97049000001</v>
      </c>
      <c r="O59" s="13">
        <f t="shared" si="11"/>
        <v>222435.14447</v>
      </c>
      <c r="P59" s="13">
        <f t="shared" si="12"/>
        <v>235753.51107000001</v>
      </c>
      <c r="Q59" s="13">
        <f t="shared" si="13"/>
        <v>223997.62770000001</v>
      </c>
      <c r="R59" s="13">
        <f t="shared" si="14"/>
        <v>892184.25373</v>
      </c>
      <c r="S59" s="13">
        <f t="shared" si="16"/>
        <v>864215.98956000002</v>
      </c>
    </row>
    <row r="60" spans="1:19" x14ac:dyDescent="0.2">
      <c r="A60" s="8">
        <v>2018</v>
      </c>
      <c r="B60" s="13">
        <v>65793.318360000005</v>
      </c>
      <c r="C60" s="13">
        <v>57339.837940000005</v>
      </c>
      <c r="D60" s="13">
        <v>66255.739550000013</v>
      </c>
      <c r="E60" s="13">
        <v>54280.401560000006</v>
      </c>
      <c r="F60" s="13">
        <v>102334.04643</v>
      </c>
      <c r="G60" s="13">
        <v>71917.769</v>
      </c>
      <c r="H60" s="13">
        <v>80695.649650000007</v>
      </c>
      <c r="I60" s="13">
        <v>98115.375050000002</v>
      </c>
      <c r="J60" s="13">
        <v>84850.390240000008</v>
      </c>
      <c r="K60" s="13">
        <v>62428.071090000005</v>
      </c>
      <c r="L60" s="13">
        <v>68882.666160000008</v>
      </c>
      <c r="M60" s="13">
        <v>61064.31485000001</v>
      </c>
      <c r="N60" s="13">
        <f t="shared" si="10"/>
        <v>189388.89585000003</v>
      </c>
      <c r="O60" s="13">
        <f t="shared" si="11"/>
        <v>228532.21699000002</v>
      </c>
      <c r="P60" s="13">
        <f t="shared" si="12"/>
        <v>263661.41494000005</v>
      </c>
      <c r="Q60" s="13">
        <f t="shared" si="13"/>
        <v>192375.05210000003</v>
      </c>
      <c r="R60" s="13">
        <f t="shared" si="14"/>
        <v>873957.57988000009</v>
      </c>
      <c r="S60" s="13">
        <f t="shared" si="16"/>
        <v>905580.15548000007</v>
      </c>
    </row>
    <row r="61" spans="1:19" x14ac:dyDescent="0.2">
      <c r="A61" s="8">
        <v>2019</v>
      </c>
      <c r="B61" s="13">
        <v>59638.11623</v>
      </c>
      <c r="C61" s="13">
        <v>57855.458430000006</v>
      </c>
      <c r="D61" s="13">
        <v>67552.693670000008</v>
      </c>
      <c r="E61" s="13">
        <v>60590.917309999997</v>
      </c>
      <c r="F61" s="13">
        <v>89544.434210000007</v>
      </c>
      <c r="G61" s="13">
        <v>82572.85729</v>
      </c>
      <c r="H61" s="13">
        <v>64450.722490000007</v>
      </c>
      <c r="I61" s="13">
        <v>69878.914489999996</v>
      </c>
      <c r="J61" s="13">
        <v>70734.824160000004</v>
      </c>
      <c r="K61" s="13">
        <v>53164.772430000005</v>
      </c>
      <c r="L61" s="13">
        <v>61877.358620000006</v>
      </c>
      <c r="M61" s="13">
        <v>57986.503189999996</v>
      </c>
      <c r="N61" s="13">
        <f t="shared" si="10"/>
        <v>185046.26833000002</v>
      </c>
      <c r="O61" s="13">
        <f t="shared" si="11"/>
        <v>232708.20880999998</v>
      </c>
      <c r="P61" s="13">
        <f t="shared" si="12"/>
        <v>205064.46114000003</v>
      </c>
      <c r="Q61" s="13">
        <f t="shared" si="13"/>
        <v>173028.63424000001</v>
      </c>
      <c r="R61" s="13">
        <f t="shared" si="14"/>
        <v>795847.57252000005</v>
      </c>
      <c r="S61" s="13">
        <f t="shared" si="16"/>
        <v>815193.99037999986</v>
      </c>
    </row>
    <row r="62" spans="1:19" x14ac:dyDescent="0.2">
      <c r="A62" s="8">
        <v>2020</v>
      </c>
      <c r="B62" s="13">
        <v>58189.211080000001</v>
      </c>
      <c r="C62" s="13">
        <v>59768.550380000008</v>
      </c>
      <c r="D62" s="13">
        <v>59287.27882</v>
      </c>
      <c r="E62" s="13">
        <v>64777.760739999998</v>
      </c>
      <c r="F62" s="13">
        <v>59102.593550000005</v>
      </c>
      <c r="G62" s="13">
        <v>57078.136500000001</v>
      </c>
      <c r="H62" s="13">
        <v>56349.299930000001</v>
      </c>
      <c r="I62" s="13">
        <v>67404.417079999999</v>
      </c>
      <c r="J62" s="13">
        <v>61724.616030000005</v>
      </c>
      <c r="K62" s="13">
        <v>59162.40638</v>
      </c>
      <c r="L62" s="13">
        <v>64494.792670000003</v>
      </c>
      <c r="M62" s="13">
        <v>56140.000840000008</v>
      </c>
      <c r="N62" s="13">
        <f t="shared" si="10"/>
        <v>177245.04028000002</v>
      </c>
      <c r="O62" s="13">
        <f t="shared" si="11"/>
        <v>180958.49079000001</v>
      </c>
      <c r="P62" s="13">
        <f t="shared" si="12"/>
        <v>185478.33304</v>
      </c>
      <c r="Q62" s="13">
        <f t="shared" si="13"/>
        <v>179797.19988999999</v>
      </c>
      <c r="R62" s="13">
        <f>N62+O62+P62+Q62</f>
        <v>723479.06400000001</v>
      </c>
      <c r="S62" s="13">
        <f t="shared" si="16"/>
        <v>716710.49835000013</v>
      </c>
    </row>
    <row r="63" spans="1:19" x14ac:dyDescent="0.2">
      <c r="A63" s="8">
        <v>2021</v>
      </c>
      <c r="B63" s="13">
        <v>65345.423990000003</v>
      </c>
      <c r="C63" s="13">
        <v>53234.806240000005</v>
      </c>
      <c r="D63" s="13">
        <v>43732.388699999996</v>
      </c>
      <c r="E63" s="13">
        <v>42716.856489999998</v>
      </c>
      <c r="F63" s="13">
        <v>71649.983789999998</v>
      </c>
      <c r="G63" s="13">
        <v>59330.76842</v>
      </c>
      <c r="H63" s="13">
        <v>65077.686519999996</v>
      </c>
      <c r="I63" s="13">
        <v>47898.063290000006</v>
      </c>
      <c r="J63" s="13">
        <v>56272.22062</v>
      </c>
      <c r="K63" s="13">
        <v>57326.824940000006</v>
      </c>
      <c r="L63" s="30">
        <v>50467.168290000001</v>
      </c>
      <c r="M63" s="30">
        <v>46871.544719999998</v>
      </c>
      <c r="N63" s="13">
        <f t="shared" si="10"/>
        <v>162312.61893</v>
      </c>
      <c r="O63" s="13">
        <f t="shared" si="11"/>
        <v>173697.60870000001</v>
      </c>
      <c r="P63" s="13">
        <f t="shared" si="12"/>
        <v>169247.97043000002</v>
      </c>
      <c r="Q63" s="13">
        <f t="shared" si="13"/>
        <v>154665.53795</v>
      </c>
      <c r="R63" s="13">
        <f>N63+O63+P63+Q63</f>
        <v>659923.73600999999</v>
      </c>
      <c r="S63" s="13">
        <f>SUM(K62:M62,B63:J63)</f>
        <v>685055.39795000001</v>
      </c>
    </row>
    <row r="64" spans="1:19" x14ac:dyDescent="0.2">
      <c r="A64" s="8">
        <v>2022</v>
      </c>
      <c r="B64" s="13">
        <v>70915.651729999998</v>
      </c>
      <c r="C64" s="30">
        <v>43825.684209999999</v>
      </c>
      <c r="D64" s="30">
        <v>41658.72249</v>
      </c>
      <c r="E64" s="30">
        <v>54173.400820000003</v>
      </c>
      <c r="F64" s="30">
        <v>51481.490830000002</v>
      </c>
      <c r="G64" s="30">
        <v>53058.349190000001</v>
      </c>
      <c r="H64" s="30">
        <v>77153.641180000006</v>
      </c>
      <c r="I64" s="30">
        <v>47694.154970000003</v>
      </c>
      <c r="J64" s="30">
        <v>50182.809600000001</v>
      </c>
      <c r="K64" s="30">
        <v>45005.993340000001</v>
      </c>
      <c r="L64" s="30">
        <v>61086.291420000009</v>
      </c>
      <c r="M64" s="30">
        <v>69896.667610000004</v>
      </c>
      <c r="N64" s="13">
        <f t="shared" ref="N64:N66" si="17">SUM(B64:D64)</f>
        <v>156400.05842999998</v>
      </c>
      <c r="O64" s="13">
        <f t="shared" si="11"/>
        <v>158713.24084000001</v>
      </c>
      <c r="P64" s="13">
        <f t="shared" si="12"/>
        <v>175030.60575000002</v>
      </c>
      <c r="Q64" s="13">
        <f t="shared" ref="Q64" si="18">SUM(K64:M64)</f>
        <v>175988.95237000001</v>
      </c>
      <c r="R64" s="13">
        <f>N64+O64+P64+Q64</f>
        <v>666132.85739000002</v>
      </c>
      <c r="S64" s="13">
        <f>SUM(K63:M63,B64:J64)</f>
        <v>644809.44297000009</v>
      </c>
    </row>
    <row r="65" spans="1:132" x14ac:dyDescent="0.2">
      <c r="A65" s="8">
        <v>2023</v>
      </c>
      <c r="B65" s="13">
        <v>48608.811020000001</v>
      </c>
      <c r="C65" s="30">
        <v>53188.086490000009</v>
      </c>
      <c r="D65" s="30">
        <v>52877.953590000005</v>
      </c>
      <c r="E65" s="30">
        <v>60072.65264</v>
      </c>
      <c r="F65" s="30">
        <v>62534.078530000006</v>
      </c>
      <c r="G65" s="30">
        <v>75549.855150000003</v>
      </c>
      <c r="H65" s="30">
        <v>59044.506289999998</v>
      </c>
      <c r="I65" s="30">
        <v>66464.332550000006</v>
      </c>
      <c r="J65" s="30">
        <v>75097.215270000001</v>
      </c>
      <c r="K65" s="30">
        <v>62762.737730000001</v>
      </c>
      <c r="L65" s="30">
        <v>126465.86260000001</v>
      </c>
      <c r="M65" s="30">
        <v>39533.509400000003</v>
      </c>
      <c r="N65" s="13">
        <f t="shared" si="17"/>
        <v>154674.85110000003</v>
      </c>
      <c r="O65" s="13">
        <f t="shared" si="11"/>
        <v>198156.58632</v>
      </c>
      <c r="P65" s="13">
        <f t="shared" si="12"/>
        <v>200606.05411000003</v>
      </c>
      <c r="Q65" s="13">
        <f t="shared" ref="Q65" si="19">SUM(K65:M65)</f>
        <v>228762.10973000003</v>
      </c>
      <c r="R65" s="13">
        <f>N65+O65+P65+Q65</f>
        <v>782199.60126000002</v>
      </c>
      <c r="S65" s="13">
        <f>SUM(K64:M64,B65:J65)</f>
        <v>729426.44390000007</v>
      </c>
    </row>
    <row r="66" spans="1:132" x14ac:dyDescent="0.2">
      <c r="A66" s="8">
        <v>2024</v>
      </c>
      <c r="B66" s="49">
        <v>67704.550759999998</v>
      </c>
      <c r="C66" s="30">
        <v>75381.09348000001</v>
      </c>
      <c r="D66" s="30">
        <v>81040.084510000001</v>
      </c>
      <c r="E66" s="30">
        <v>81799.951310000004</v>
      </c>
      <c r="F66" s="30">
        <v>86126.681410000005</v>
      </c>
      <c r="G66" s="30">
        <v>91722.847370000003</v>
      </c>
      <c r="H66" s="30">
        <v>119137.58164000002</v>
      </c>
      <c r="I66" s="30">
        <v>70808.781889999998</v>
      </c>
      <c r="J66" s="30">
        <v>79525.318180000002</v>
      </c>
      <c r="K66" s="30">
        <v>75093.929680000001</v>
      </c>
      <c r="L66" s="30">
        <v>71985.90784</v>
      </c>
      <c r="M66" s="30" t="s">
        <v>15</v>
      </c>
      <c r="N66" s="13">
        <f t="shared" si="17"/>
        <v>224125.72875000001</v>
      </c>
      <c r="O66" s="13">
        <f t="shared" si="11"/>
        <v>259649.48009</v>
      </c>
      <c r="P66" s="13">
        <f t="shared" si="12"/>
        <v>269471.68171000003</v>
      </c>
      <c r="Q66" s="30" t="s">
        <v>15</v>
      </c>
      <c r="R66" s="30" t="s">
        <v>15</v>
      </c>
      <c r="S66" s="13">
        <f>SUM(K65:M65,B66:J66)</f>
        <v>982009.00028000004</v>
      </c>
    </row>
    <row r="67" spans="1:132" x14ac:dyDescent="0.2">
      <c r="A67" s="8"/>
      <c r="B67" s="8"/>
      <c r="C67" s="8"/>
      <c r="D67" s="8"/>
      <c r="E67" s="8"/>
      <c r="F67" s="8"/>
      <c r="H67" s="8"/>
      <c r="I67" s="8"/>
      <c r="J67" s="8"/>
      <c r="K67" s="10" t="s">
        <v>17</v>
      </c>
      <c r="L67" s="8"/>
      <c r="M67" s="8"/>
      <c r="N67" s="8"/>
      <c r="O67" s="8"/>
      <c r="P67" s="8"/>
      <c r="Q67" s="8"/>
      <c r="R67" s="8"/>
      <c r="S67" s="8"/>
    </row>
    <row r="68" spans="1:132" s="25" customFormat="1" x14ac:dyDescent="0.2">
      <c r="A68" s="8">
        <v>1995</v>
      </c>
      <c r="B68" s="13">
        <v>427.721</v>
      </c>
      <c r="C68" s="13">
        <v>0</v>
      </c>
      <c r="D68" s="13">
        <v>198.23699999999999</v>
      </c>
      <c r="E68" s="13">
        <v>1.395</v>
      </c>
      <c r="F68" s="13">
        <v>36.288000000000004</v>
      </c>
      <c r="G68" s="13">
        <v>33.404000000000003</v>
      </c>
      <c r="H68" s="13">
        <v>37.875</v>
      </c>
      <c r="I68" s="13">
        <v>57.572000000000003</v>
      </c>
      <c r="J68" s="13">
        <v>56.216000000000001</v>
      </c>
      <c r="K68" s="13">
        <v>61.311</v>
      </c>
      <c r="L68" s="13">
        <v>19.809999999999999</v>
      </c>
      <c r="M68" s="13">
        <v>29.204000000000001</v>
      </c>
      <c r="N68" s="13">
        <f>SUM(B68:D68)</f>
        <v>625.95799999999997</v>
      </c>
      <c r="O68" s="13">
        <f>SUM(E68:G68)</f>
        <v>71.087000000000018</v>
      </c>
      <c r="P68" s="13">
        <f>SUM(H68:J68)</f>
        <v>151.66300000000001</v>
      </c>
      <c r="Q68" s="13">
        <f>SUM(K68:M68)</f>
        <v>110.32499999999999</v>
      </c>
      <c r="R68" s="13">
        <f>N68+O68+P68+Q68</f>
        <v>959.0329999999999</v>
      </c>
      <c r="S68" s="30" t="s">
        <v>15</v>
      </c>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row>
    <row r="69" spans="1:132" x14ac:dyDescent="0.2">
      <c r="A69" s="8">
        <v>1996</v>
      </c>
      <c r="B69" s="13">
        <v>0</v>
      </c>
      <c r="C69" s="13">
        <v>22.023</v>
      </c>
      <c r="D69" s="13">
        <v>40.61</v>
      </c>
      <c r="E69" s="13">
        <v>18.5</v>
      </c>
      <c r="F69" s="13">
        <v>37</v>
      </c>
      <c r="G69" s="13">
        <v>0</v>
      </c>
      <c r="H69" s="13">
        <v>187.69200000000001</v>
      </c>
      <c r="I69" s="13">
        <v>55.112000000000002</v>
      </c>
      <c r="J69" s="13">
        <v>0</v>
      </c>
      <c r="K69" s="13">
        <v>0</v>
      </c>
      <c r="L69" s="13">
        <v>339.18200000000002</v>
      </c>
      <c r="M69" s="13">
        <v>187.43600000000001</v>
      </c>
      <c r="N69" s="13">
        <f t="shared" ref="N69:N94" si="20">SUM(B69:D69)</f>
        <v>62.632999999999996</v>
      </c>
      <c r="O69" s="13">
        <f t="shared" ref="O69:O97" si="21">SUM(E69:G69)</f>
        <v>55.5</v>
      </c>
      <c r="P69" s="13">
        <f t="shared" ref="P69:P97" si="22">SUM(H69:J69)</f>
        <v>242.804</v>
      </c>
      <c r="Q69" s="13">
        <f t="shared" ref="Q69:Q94" si="23">SUM(K69:M69)</f>
        <v>526.61800000000005</v>
      </c>
      <c r="R69" s="13">
        <f>N69+O69+P69+Q69</f>
        <v>887.55500000000006</v>
      </c>
      <c r="S69" s="13">
        <f>Q68+N69+O69+P69</f>
        <v>471.26199999999994</v>
      </c>
    </row>
    <row r="70" spans="1:132" x14ac:dyDescent="0.2">
      <c r="A70" s="8">
        <v>1997</v>
      </c>
      <c r="B70" s="13">
        <v>24.062999999999999</v>
      </c>
      <c r="C70" s="13">
        <v>41.945</v>
      </c>
      <c r="D70" s="13">
        <v>106.599</v>
      </c>
      <c r="E70" s="13">
        <v>16.398</v>
      </c>
      <c r="F70" s="13">
        <v>43.364000000000004</v>
      </c>
      <c r="G70" s="13">
        <v>23.839000000000002</v>
      </c>
      <c r="H70" s="13">
        <v>26.025000000000002</v>
      </c>
      <c r="I70" s="13">
        <v>103.592</v>
      </c>
      <c r="J70" s="13">
        <v>60.88</v>
      </c>
      <c r="K70" s="13">
        <v>62.023000000000003</v>
      </c>
      <c r="L70" s="13">
        <v>131.97300000000001</v>
      </c>
      <c r="M70" s="13">
        <v>95.02</v>
      </c>
      <c r="N70" s="13">
        <f t="shared" si="20"/>
        <v>172.607</v>
      </c>
      <c r="O70" s="13">
        <f t="shared" si="21"/>
        <v>83.600999999999999</v>
      </c>
      <c r="P70" s="13">
        <f t="shared" si="22"/>
        <v>190.49699999999999</v>
      </c>
      <c r="Q70" s="13">
        <f t="shared" si="23"/>
        <v>289.01600000000002</v>
      </c>
      <c r="R70" s="13">
        <f t="shared" ref="R70:R92" si="24">N70+O70+P70+Q70</f>
        <v>735.721</v>
      </c>
      <c r="S70" s="13">
        <f t="shared" ref="S70:S80" si="25">Q69+N70+O70+P70</f>
        <v>973.32299999999998</v>
      </c>
    </row>
    <row r="71" spans="1:132" s="25" customFormat="1" x14ac:dyDescent="0.2">
      <c r="A71" s="8">
        <v>1998</v>
      </c>
      <c r="B71" s="13">
        <v>180.49600000000001</v>
      </c>
      <c r="C71" s="13">
        <v>120.697</v>
      </c>
      <c r="D71" s="13">
        <v>116.16500000000001</v>
      </c>
      <c r="E71" s="13">
        <v>176.81100000000001</v>
      </c>
      <c r="F71" s="13">
        <v>124.873</v>
      </c>
      <c r="G71" s="13">
        <v>266.02300000000002</v>
      </c>
      <c r="H71" s="13">
        <v>195.97499999999999</v>
      </c>
      <c r="I71" s="13">
        <v>110.748</v>
      </c>
      <c r="J71" s="13">
        <v>176.226</v>
      </c>
      <c r="K71" s="13">
        <v>239.52100000000002</v>
      </c>
      <c r="L71" s="13">
        <v>196.34700000000001</v>
      </c>
      <c r="M71" s="13">
        <v>511.952</v>
      </c>
      <c r="N71" s="13">
        <f t="shared" si="20"/>
        <v>417.358</v>
      </c>
      <c r="O71" s="13">
        <f t="shared" si="21"/>
        <v>567.70700000000011</v>
      </c>
      <c r="P71" s="13">
        <f t="shared" si="22"/>
        <v>482.94900000000001</v>
      </c>
      <c r="Q71" s="13">
        <f t="shared" si="23"/>
        <v>947.82</v>
      </c>
      <c r="R71" s="13">
        <f t="shared" si="24"/>
        <v>2415.8340000000003</v>
      </c>
      <c r="S71" s="13">
        <f t="shared" si="25"/>
        <v>1757.0300000000002</v>
      </c>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row>
    <row r="72" spans="1:132" x14ac:dyDescent="0.2">
      <c r="A72" s="8">
        <v>1999</v>
      </c>
      <c r="B72" s="13">
        <v>325.99799999999999</v>
      </c>
      <c r="C72" s="13">
        <v>529.68100000000004</v>
      </c>
      <c r="D72" s="13">
        <v>622.88700000000006</v>
      </c>
      <c r="E72" s="13">
        <v>540.45000000000005</v>
      </c>
      <c r="F72" s="13">
        <v>1046.125</v>
      </c>
      <c r="G72" s="13">
        <v>518.678</v>
      </c>
      <c r="H72" s="13">
        <v>449.99099999999999</v>
      </c>
      <c r="I72" s="13">
        <v>752.89099999999996</v>
      </c>
      <c r="J72" s="13">
        <v>581.87400000000002</v>
      </c>
      <c r="K72" s="13">
        <v>386.88600000000002</v>
      </c>
      <c r="L72" s="13">
        <v>461.97700000000003</v>
      </c>
      <c r="M72" s="13">
        <v>366.74900000000002</v>
      </c>
      <c r="N72" s="13">
        <f t="shared" si="20"/>
        <v>1478.5660000000003</v>
      </c>
      <c r="O72" s="13">
        <f t="shared" si="21"/>
        <v>2105.2530000000002</v>
      </c>
      <c r="P72" s="13">
        <f t="shared" si="22"/>
        <v>1784.7560000000001</v>
      </c>
      <c r="Q72" s="13">
        <f t="shared" si="23"/>
        <v>1215.6120000000001</v>
      </c>
      <c r="R72" s="13">
        <f t="shared" si="24"/>
        <v>6584.1870000000008</v>
      </c>
      <c r="S72" s="13">
        <f t="shared" si="25"/>
        <v>6316.3950000000013</v>
      </c>
    </row>
    <row r="73" spans="1:132" x14ac:dyDescent="0.2">
      <c r="A73" s="8">
        <v>2000</v>
      </c>
      <c r="B73" s="13">
        <v>659.93600000000004</v>
      </c>
      <c r="C73" s="13">
        <v>647.52300000000002</v>
      </c>
      <c r="D73" s="13">
        <v>830.54300000000001</v>
      </c>
      <c r="E73" s="13">
        <v>484.77800000000002</v>
      </c>
      <c r="F73" s="13">
        <v>454.40199999999999</v>
      </c>
      <c r="G73" s="13">
        <v>760.16200000000003</v>
      </c>
      <c r="H73" s="13">
        <v>748.25700000000006</v>
      </c>
      <c r="I73" s="13">
        <v>540.947</v>
      </c>
      <c r="J73" s="13">
        <v>369.18799999999999</v>
      </c>
      <c r="K73" s="13">
        <v>351.60200000000003</v>
      </c>
      <c r="L73" s="13">
        <v>429.68700000000001</v>
      </c>
      <c r="M73" s="13">
        <v>536.226</v>
      </c>
      <c r="N73" s="13">
        <f t="shared" si="20"/>
        <v>2138.002</v>
      </c>
      <c r="O73" s="13">
        <f t="shared" si="21"/>
        <v>1699.3420000000001</v>
      </c>
      <c r="P73" s="13">
        <f t="shared" si="22"/>
        <v>1658.3920000000003</v>
      </c>
      <c r="Q73" s="13">
        <f t="shared" si="23"/>
        <v>1317.5149999999999</v>
      </c>
      <c r="R73" s="13">
        <f t="shared" si="24"/>
        <v>6813.2510000000002</v>
      </c>
      <c r="S73" s="13">
        <f t="shared" si="25"/>
        <v>6711.348</v>
      </c>
    </row>
    <row r="74" spans="1:132" x14ac:dyDescent="0.2">
      <c r="A74" s="8">
        <v>2001</v>
      </c>
      <c r="B74" s="13">
        <v>395.33300000000003</v>
      </c>
      <c r="C74" s="13">
        <v>650.70100000000002</v>
      </c>
      <c r="D74" s="13">
        <v>449.96500000000003</v>
      </c>
      <c r="E74" s="13">
        <v>339.661</v>
      </c>
      <c r="F74" s="13">
        <v>386.84800000000001</v>
      </c>
      <c r="G74" s="13">
        <v>315.87299999999999</v>
      </c>
      <c r="H74" s="13">
        <v>420.762</v>
      </c>
      <c r="I74" s="13">
        <v>495.84500000000003</v>
      </c>
      <c r="J74" s="13">
        <v>313.48399999999998</v>
      </c>
      <c r="K74" s="13">
        <v>333.18099999999998</v>
      </c>
      <c r="L74" s="13">
        <v>333.40000000000003</v>
      </c>
      <c r="M74" s="13">
        <v>356.96500000000003</v>
      </c>
      <c r="N74" s="13">
        <f t="shared" si="20"/>
        <v>1495.9990000000003</v>
      </c>
      <c r="O74" s="13">
        <f t="shared" si="21"/>
        <v>1042.3820000000001</v>
      </c>
      <c r="P74" s="13">
        <f t="shared" si="22"/>
        <v>1230.0909999999999</v>
      </c>
      <c r="Q74" s="13">
        <f t="shared" si="23"/>
        <v>1023.546</v>
      </c>
      <c r="R74" s="13">
        <f t="shared" si="24"/>
        <v>4792.018</v>
      </c>
      <c r="S74" s="13">
        <f t="shared" si="25"/>
        <v>5085.9870000000001</v>
      </c>
    </row>
    <row r="75" spans="1:132" x14ac:dyDescent="0.2">
      <c r="A75" s="8">
        <v>2002</v>
      </c>
      <c r="B75" s="13">
        <v>609.67899999999997</v>
      </c>
      <c r="C75" s="13">
        <v>204.65700000000001</v>
      </c>
      <c r="D75" s="13">
        <v>448.23500000000001</v>
      </c>
      <c r="E75" s="13">
        <v>609.53800000000001</v>
      </c>
      <c r="F75" s="13">
        <v>415.79700000000003</v>
      </c>
      <c r="G75" s="13">
        <v>42.646999999999998</v>
      </c>
      <c r="H75" s="13">
        <v>237.035</v>
      </c>
      <c r="I75" s="13">
        <v>221.52500000000001</v>
      </c>
      <c r="J75" s="13">
        <v>1408.296</v>
      </c>
      <c r="K75" s="13">
        <v>211.131</v>
      </c>
      <c r="L75" s="13">
        <v>340.596</v>
      </c>
      <c r="M75" s="13">
        <v>19.586000000000002</v>
      </c>
      <c r="N75" s="13">
        <f t="shared" si="20"/>
        <v>1262.5709999999999</v>
      </c>
      <c r="O75" s="13">
        <f t="shared" si="21"/>
        <v>1067.982</v>
      </c>
      <c r="P75" s="13">
        <f t="shared" si="22"/>
        <v>1866.856</v>
      </c>
      <c r="Q75" s="13">
        <f t="shared" si="23"/>
        <v>571.31299999999999</v>
      </c>
      <c r="R75" s="13">
        <f t="shared" si="24"/>
        <v>4768.7219999999998</v>
      </c>
      <c r="S75" s="13">
        <f t="shared" si="25"/>
        <v>5220.9549999999999</v>
      </c>
    </row>
    <row r="76" spans="1:132" s="25" customFormat="1" x14ac:dyDescent="0.2">
      <c r="A76" s="8">
        <v>2003</v>
      </c>
      <c r="B76" s="13">
        <v>3.7040000000000002</v>
      </c>
      <c r="C76" s="13">
        <v>69.364999999999995</v>
      </c>
      <c r="D76" s="13">
        <v>145.65100000000001</v>
      </c>
      <c r="E76" s="13">
        <v>1738.982</v>
      </c>
      <c r="F76" s="13">
        <v>936.66200000000003</v>
      </c>
      <c r="G76" s="13">
        <v>104.599</v>
      </c>
      <c r="H76" s="13">
        <v>166.62899999999999</v>
      </c>
      <c r="I76" s="13">
        <v>25.435000000000002</v>
      </c>
      <c r="J76" s="13">
        <v>119.84100000000001</v>
      </c>
      <c r="K76" s="13">
        <v>522.52800000000002</v>
      </c>
      <c r="L76" s="13">
        <v>91.112000000000009</v>
      </c>
      <c r="M76" s="13">
        <v>77.564000000000007</v>
      </c>
      <c r="N76" s="13">
        <f t="shared" si="20"/>
        <v>218.72</v>
      </c>
      <c r="O76" s="13">
        <f t="shared" si="21"/>
        <v>2780.2430000000004</v>
      </c>
      <c r="P76" s="13">
        <f t="shared" si="22"/>
        <v>311.90499999999997</v>
      </c>
      <c r="Q76" s="13">
        <f t="shared" si="23"/>
        <v>691.20399999999995</v>
      </c>
      <c r="R76" s="13">
        <f t="shared" si="24"/>
        <v>4002.0720000000001</v>
      </c>
      <c r="S76" s="13">
        <f t="shared" si="25"/>
        <v>3882.1810000000005</v>
      </c>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c r="CY76" s="24"/>
      <c r="CZ76" s="24"/>
      <c r="DA76" s="24"/>
      <c r="DB76" s="24"/>
      <c r="DC76" s="24"/>
      <c r="DD76" s="24"/>
      <c r="DE76" s="24"/>
      <c r="DF76" s="24"/>
      <c r="DG76" s="24"/>
      <c r="DH76" s="24"/>
      <c r="DI76" s="24"/>
      <c r="DJ76" s="24"/>
      <c r="DK76" s="24"/>
      <c r="DL76" s="24"/>
      <c r="DM76" s="24"/>
      <c r="DN76" s="24"/>
      <c r="DO76" s="24"/>
    </row>
    <row r="77" spans="1:132" s="25" customFormat="1" x14ac:dyDescent="0.2">
      <c r="A77" s="8">
        <v>2004</v>
      </c>
      <c r="B77" s="13">
        <v>38.782000000000004</v>
      </c>
      <c r="C77" s="13">
        <v>212.066</v>
      </c>
      <c r="D77" s="13">
        <v>506.38499999999999</v>
      </c>
      <c r="E77" s="13">
        <v>115.432</v>
      </c>
      <c r="F77" s="13">
        <v>285.15100000000001</v>
      </c>
      <c r="G77" s="13">
        <v>327.541</v>
      </c>
      <c r="H77" s="13">
        <v>353.65899999999999</v>
      </c>
      <c r="I77" s="13">
        <v>510.34399999999999</v>
      </c>
      <c r="J77" s="13">
        <v>762.57100000000003</v>
      </c>
      <c r="K77" s="13">
        <v>990.81100000000004</v>
      </c>
      <c r="L77" s="13">
        <v>848.62900000000002</v>
      </c>
      <c r="M77" s="13">
        <v>656.71</v>
      </c>
      <c r="N77" s="13">
        <f t="shared" si="20"/>
        <v>757.23299999999995</v>
      </c>
      <c r="O77" s="13">
        <f t="shared" si="21"/>
        <v>728.12400000000002</v>
      </c>
      <c r="P77" s="13">
        <f t="shared" si="22"/>
        <v>1626.5740000000001</v>
      </c>
      <c r="Q77" s="13">
        <f t="shared" si="23"/>
        <v>2496.15</v>
      </c>
      <c r="R77" s="13">
        <f t="shared" si="24"/>
        <v>5608.0810000000001</v>
      </c>
      <c r="S77" s="13">
        <f t="shared" si="25"/>
        <v>3803.1349999999998</v>
      </c>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c r="CY77" s="24"/>
      <c r="CZ77" s="24"/>
      <c r="DA77" s="24"/>
      <c r="DB77" s="24"/>
      <c r="DC77" s="24"/>
      <c r="DD77" s="24"/>
      <c r="DE77" s="24"/>
      <c r="DF77" s="24"/>
      <c r="DG77" s="24"/>
      <c r="DH77" s="24"/>
      <c r="DI77" s="24"/>
      <c r="DJ77" s="24"/>
      <c r="DK77" s="24"/>
      <c r="DL77" s="24"/>
      <c r="DM77" s="24"/>
      <c r="DN77" s="24"/>
      <c r="DO77" s="24"/>
    </row>
    <row r="78" spans="1:132" x14ac:dyDescent="0.2">
      <c r="A78" s="8">
        <v>2005</v>
      </c>
      <c r="B78" s="13">
        <v>364.69</v>
      </c>
      <c r="C78" s="13">
        <v>746.14</v>
      </c>
      <c r="D78" s="13">
        <v>1491.9950000000001</v>
      </c>
      <c r="E78" s="13">
        <v>3482.7860000000001</v>
      </c>
      <c r="F78" s="13">
        <v>10146.757</v>
      </c>
      <c r="G78" s="13">
        <v>2194.63</v>
      </c>
      <c r="H78" s="13">
        <v>5623.4880000000003</v>
      </c>
      <c r="I78" s="13">
        <v>8176.9110000000001</v>
      </c>
      <c r="J78" s="13">
        <v>20737.350000000002</v>
      </c>
      <c r="K78" s="13">
        <v>13849.483</v>
      </c>
      <c r="L78" s="13">
        <v>9377.6139999999996</v>
      </c>
      <c r="M78" s="13">
        <v>14245.873</v>
      </c>
      <c r="N78" s="13">
        <f t="shared" si="20"/>
        <v>2602.8249999999998</v>
      </c>
      <c r="O78" s="13">
        <f t="shared" si="21"/>
        <v>15824.172999999999</v>
      </c>
      <c r="P78" s="13">
        <f t="shared" si="22"/>
        <v>34537.749000000003</v>
      </c>
      <c r="Q78" s="13">
        <f t="shared" si="23"/>
        <v>37472.97</v>
      </c>
      <c r="R78" s="13">
        <f t="shared" si="24"/>
        <v>90437.717000000004</v>
      </c>
      <c r="S78" s="13">
        <f t="shared" si="25"/>
        <v>55460.897000000004</v>
      </c>
      <c r="DP78" s="8"/>
      <c r="DQ78" s="8"/>
      <c r="DR78" s="8"/>
      <c r="DS78" s="8"/>
      <c r="DT78" s="8"/>
      <c r="DU78" s="8"/>
      <c r="DV78" s="8"/>
      <c r="DW78" s="8"/>
      <c r="DX78" s="8"/>
      <c r="DY78" s="8"/>
      <c r="DZ78" s="8"/>
      <c r="EA78" s="8"/>
      <c r="EB78" s="8"/>
    </row>
    <row r="79" spans="1:132" s="25" customFormat="1" x14ac:dyDescent="0.2">
      <c r="A79" s="8">
        <v>2006</v>
      </c>
      <c r="B79" s="13">
        <v>367.85700000000003</v>
      </c>
      <c r="C79" s="13">
        <v>2424.5750000000003</v>
      </c>
      <c r="D79" s="13">
        <v>5379.5820000000003</v>
      </c>
      <c r="E79" s="13">
        <v>1205.6400000000001</v>
      </c>
      <c r="F79" s="13">
        <v>3564.366</v>
      </c>
      <c r="G79" s="13">
        <v>2953.8789999999999</v>
      </c>
      <c r="H79" s="13">
        <v>6424.817</v>
      </c>
      <c r="I79" s="13">
        <v>4195.8689999999997</v>
      </c>
      <c r="J79" s="13">
        <v>4186.0050000000001</v>
      </c>
      <c r="K79" s="13">
        <v>700.24099999999999</v>
      </c>
      <c r="L79" s="13">
        <v>3857.4090000000001</v>
      </c>
      <c r="M79" s="13">
        <v>2617.4299999999998</v>
      </c>
      <c r="N79" s="13">
        <f t="shared" si="20"/>
        <v>8172.014000000001</v>
      </c>
      <c r="O79" s="13">
        <f t="shared" si="21"/>
        <v>7723.8850000000002</v>
      </c>
      <c r="P79" s="13">
        <f t="shared" si="22"/>
        <v>14806.690999999999</v>
      </c>
      <c r="Q79" s="13">
        <f t="shared" si="23"/>
        <v>7175.08</v>
      </c>
      <c r="R79" s="13">
        <f t="shared" si="24"/>
        <v>37877.67</v>
      </c>
      <c r="S79" s="13">
        <f t="shared" si="25"/>
        <v>68175.56</v>
      </c>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c r="CY79" s="24"/>
      <c r="CZ79" s="24"/>
      <c r="DA79" s="24"/>
      <c r="DB79" s="24"/>
      <c r="DC79" s="24"/>
      <c r="DD79" s="24"/>
      <c r="DE79" s="24"/>
      <c r="DF79" s="24"/>
      <c r="DG79" s="24"/>
      <c r="DH79" s="24"/>
      <c r="DI79" s="24"/>
      <c r="DJ79" s="24"/>
      <c r="DK79" s="24"/>
      <c r="DL79" s="24"/>
      <c r="DM79" s="24"/>
      <c r="DN79" s="24"/>
      <c r="DO79" s="24"/>
      <c r="DP79" s="9"/>
      <c r="DQ79" s="9"/>
      <c r="DR79" s="9"/>
      <c r="DS79" s="9"/>
      <c r="DT79" s="9"/>
      <c r="DU79" s="9"/>
      <c r="DV79" s="9"/>
      <c r="DW79" s="9"/>
      <c r="DX79" s="9"/>
      <c r="DY79" s="9"/>
      <c r="DZ79" s="9"/>
      <c r="EA79" s="9"/>
      <c r="EB79" s="9"/>
    </row>
    <row r="80" spans="1:132" x14ac:dyDescent="0.2">
      <c r="A80" s="8">
        <v>2007</v>
      </c>
      <c r="B80" s="13">
        <v>4243.2089999999998</v>
      </c>
      <c r="C80" s="13">
        <v>2519.1460000000002</v>
      </c>
      <c r="D80" s="13">
        <v>788.89099999999996</v>
      </c>
      <c r="E80" s="13">
        <v>441.92400000000004</v>
      </c>
      <c r="F80" s="13">
        <v>1782.626</v>
      </c>
      <c r="G80" s="13">
        <v>2779.3229999999999</v>
      </c>
      <c r="H80" s="13">
        <v>1929.2470000000001</v>
      </c>
      <c r="I80" s="13">
        <v>1839.027</v>
      </c>
      <c r="J80" s="13">
        <v>929.38099999999997</v>
      </c>
      <c r="K80" s="13">
        <v>1156.2570000000001</v>
      </c>
      <c r="L80" s="13">
        <v>1462.3610000000001</v>
      </c>
      <c r="M80" s="13">
        <v>1301.0150000000001</v>
      </c>
      <c r="N80" s="13">
        <f t="shared" si="20"/>
        <v>7551.2459999999992</v>
      </c>
      <c r="O80" s="13">
        <f t="shared" si="21"/>
        <v>5003.8729999999996</v>
      </c>
      <c r="P80" s="13">
        <f t="shared" si="22"/>
        <v>4697.6550000000007</v>
      </c>
      <c r="Q80" s="13">
        <f t="shared" si="23"/>
        <v>3919.6330000000007</v>
      </c>
      <c r="R80" s="13">
        <f t="shared" si="24"/>
        <v>21172.406999999999</v>
      </c>
      <c r="S80" s="13">
        <f t="shared" si="25"/>
        <v>24427.853999999999</v>
      </c>
    </row>
    <row r="81" spans="1:19" x14ac:dyDescent="0.2">
      <c r="A81" s="8">
        <v>2008</v>
      </c>
      <c r="B81" s="13">
        <v>1533.1290000000001</v>
      </c>
      <c r="C81" s="13">
        <v>956.67500000000007</v>
      </c>
      <c r="D81" s="13">
        <v>838.30899999999997</v>
      </c>
      <c r="E81" s="13">
        <v>621.34</v>
      </c>
      <c r="F81" s="13">
        <v>1118.1320000000001</v>
      </c>
      <c r="G81" s="13">
        <v>277.93</v>
      </c>
      <c r="H81" s="13">
        <v>1457.9069999999999</v>
      </c>
      <c r="I81" s="13">
        <v>1017.105</v>
      </c>
      <c r="J81" s="13">
        <v>456.31700000000001</v>
      </c>
      <c r="K81" s="13">
        <v>777.80000000000007</v>
      </c>
      <c r="L81" s="13">
        <v>473.56200000000001</v>
      </c>
      <c r="M81" s="13">
        <v>517.15800000000002</v>
      </c>
      <c r="N81" s="13">
        <f t="shared" si="20"/>
        <v>3328.1130000000003</v>
      </c>
      <c r="O81" s="13">
        <f t="shared" si="21"/>
        <v>2017.4020000000003</v>
      </c>
      <c r="P81" s="13">
        <f t="shared" si="22"/>
        <v>2931.3289999999997</v>
      </c>
      <c r="Q81" s="13">
        <f t="shared" si="23"/>
        <v>1768.52</v>
      </c>
      <c r="R81" s="13">
        <f t="shared" si="24"/>
        <v>10045.364000000001</v>
      </c>
      <c r="S81" s="13">
        <f>Q80+N81+O81+P81</f>
        <v>12196.477000000001</v>
      </c>
    </row>
    <row r="82" spans="1:19" x14ac:dyDescent="0.2">
      <c r="A82" s="8">
        <v>2009</v>
      </c>
      <c r="B82" s="13">
        <v>892.03800000000001</v>
      </c>
      <c r="C82" s="13">
        <v>1420.03</v>
      </c>
      <c r="D82" s="13">
        <v>1447.576</v>
      </c>
      <c r="E82" s="13">
        <v>721.19200000000001</v>
      </c>
      <c r="F82" s="13">
        <v>702.32299999999998</v>
      </c>
      <c r="G82" s="13">
        <v>1018.239</v>
      </c>
      <c r="H82" s="13">
        <v>1561.54</v>
      </c>
      <c r="I82" s="13">
        <v>556.1</v>
      </c>
      <c r="J82" s="13">
        <v>881.87200000000007</v>
      </c>
      <c r="K82" s="13">
        <v>665.80000000000007</v>
      </c>
      <c r="L82" s="13">
        <v>1313.4490000000001</v>
      </c>
      <c r="M82" s="13">
        <v>972.63800000000003</v>
      </c>
      <c r="N82" s="13">
        <f t="shared" si="20"/>
        <v>3759.6440000000002</v>
      </c>
      <c r="O82" s="13">
        <f t="shared" si="21"/>
        <v>2441.7539999999999</v>
      </c>
      <c r="P82" s="13">
        <f t="shared" si="22"/>
        <v>2999.5119999999997</v>
      </c>
      <c r="Q82" s="13">
        <f t="shared" si="23"/>
        <v>2951.8870000000002</v>
      </c>
      <c r="R82" s="13">
        <f t="shared" si="24"/>
        <v>12152.797</v>
      </c>
      <c r="S82" s="13">
        <f t="shared" ref="S82:S90" si="26">SUM(K81:M81,B82:J82)</f>
        <v>10969.429999999998</v>
      </c>
    </row>
    <row r="83" spans="1:19" x14ac:dyDescent="0.2">
      <c r="A83" s="8">
        <v>2010</v>
      </c>
      <c r="B83" s="13">
        <v>396.82100000000003</v>
      </c>
      <c r="C83" s="13">
        <v>957.67399999999998</v>
      </c>
      <c r="D83" s="13">
        <v>1883.7619999999999</v>
      </c>
      <c r="E83" s="13">
        <v>1541.578</v>
      </c>
      <c r="F83" s="13">
        <v>714.01599999999996</v>
      </c>
      <c r="G83" s="13">
        <v>1100.373</v>
      </c>
      <c r="H83" s="13">
        <v>1125.9880000000001</v>
      </c>
      <c r="I83" s="13">
        <v>1405.809</v>
      </c>
      <c r="J83" s="13">
        <v>922.00300000000004</v>
      </c>
      <c r="K83" s="13">
        <v>469.37600000000003</v>
      </c>
      <c r="L83" s="13">
        <v>970.66300000000001</v>
      </c>
      <c r="M83" s="13">
        <v>998.46500000000003</v>
      </c>
      <c r="N83" s="13">
        <f t="shared" si="20"/>
        <v>3238.2569999999996</v>
      </c>
      <c r="O83" s="13">
        <f t="shared" si="21"/>
        <v>3355.9670000000001</v>
      </c>
      <c r="P83" s="13">
        <f t="shared" si="22"/>
        <v>3453.8</v>
      </c>
      <c r="Q83" s="13">
        <f t="shared" si="23"/>
        <v>2438.5039999999999</v>
      </c>
      <c r="R83" s="13">
        <f t="shared" si="24"/>
        <v>12486.528000000002</v>
      </c>
      <c r="S83" s="13">
        <f t="shared" si="26"/>
        <v>12999.910999999998</v>
      </c>
    </row>
    <row r="84" spans="1:19" x14ac:dyDescent="0.2">
      <c r="A84" s="8">
        <v>2011</v>
      </c>
      <c r="B84" s="13">
        <v>1251.1410000000001</v>
      </c>
      <c r="C84" s="13">
        <v>1060.31</v>
      </c>
      <c r="D84" s="13">
        <v>1281.712</v>
      </c>
      <c r="E84" s="13">
        <v>564.54</v>
      </c>
      <c r="F84" s="13">
        <v>1161.9259999999999</v>
      </c>
      <c r="G84" s="13">
        <v>1518.779</v>
      </c>
      <c r="H84" s="13">
        <v>528.43899999999996</v>
      </c>
      <c r="I84" s="13">
        <v>964.94299999999998</v>
      </c>
      <c r="J84" s="13">
        <v>427.37900000000002</v>
      </c>
      <c r="K84" s="13">
        <v>453.04</v>
      </c>
      <c r="L84" s="13">
        <v>1303.2540000000001</v>
      </c>
      <c r="M84" s="13">
        <v>1783.03</v>
      </c>
      <c r="N84" s="13">
        <f t="shared" si="20"/>
        <v>3593.163</v>
      </c>
      <c r="O84" s="13">
        <f t="shared" si="21"/>
        <v>3245.2449999999999</v>
      </c>
      <c r="P84" s="13">
        <f t="shared" si="22"/>
        <v>1920.761</v>
      </c>
      <c r="Q84" s="13">
        <f t="shared" si="23"/>
        <v>3539.3240000000001</v>
      </c>
      <c r="R84" s="13">
        <f t="shared" si="24"/>
        <v>12298.493</v>
      </c>
      <c r="S84" s="13">
        <f t="shared" si="26"/>
        <v>11197.673000000001</v>
      </c>
    </row>
    <row r="85" spans="1:19" x14ac:dyDescent="0.2">
      <c r="A85" s="8">
        <v>2012</v>
      </c>
      <c r="B85" s="13">
        <v>266.77699999999999</v>
      </c>
      <c r="C85" s="13">
        <v>176.911</v>
      </c>
      <c r="D85" s="13">
        <v>556.61400000000003</v>
      </c>
      <c r="E85" s="13">
        <v>488.15600000000001</v>
      </c>
      <c r="F85" s="13">
        <v>655.13700000000006</v>
      </c>
      <c r="G85" s="13">
        <v>797.80799999999999</v>
      </c>
      <c r="H85" s="13">
        <v>435.26800000000003</v>
      </c>
      <c r="I85" s="13">
        <v>555.52600000000007</v>
      </c>
      <c r="J85" s="13">
        <v>713.43600000000004</v>
      </c>
      <c r="K85" s="13">
        <v>1475.8779999999999</v>
      </c>
      <c r="L85" s="13">
        <v>1660.7429999999999</v>
      </c>
      <c r="M85" s="13">
        <v>974.16700000000003</v>
      </c>
      <c r="N85" s="13">
        <f t="shared" si="20"/>
        <v>1000.302</v>
      </c>
      <c r="O85" s="13">
        <f t="shared" si="21"/>
        <v>1941.1010000000001</v>
      </c>
      <c r="P85" s="13">
        <f t="shared" si="22"/>
        <v>1704.23</v>
      </c>
      <c r="Q85" s="13">
        <f t="shared" si="23"/>
        <v>4110.7880000000005</v>
      </c>
      <c r="R85" s="13">
        <f t="shared" si="24"/>
        <v>8756.4210000000003</v>
      </c>
      <c r="S85" s="13">
        <f t="shared" si="26"/>
        <v>8184.9569999999994</v>
      </c>
    </row>
    <row r="86" spans="1:19" x14ac:dyDescent="0.2">
      <c r="A86" s="8">
        <v>2013</v>
      </c>
      <c r="B86" s="13">
        <v>1019.938</v>
      </c>
      <c r="C86" s="13">
        <v>914.39</v>
      </c>
      <c r="D86" s="13">
        <v>622.43100000000004</v>
      </c>
      <c r="E86" s="13">
        <v>2158.6750000000002</v>
      </c>
      <c r="F86" s="13">
        <v>2284.5059999999999</v>
      </c>
      <c r="G86" s="13">
        <v>1310.67</v>
      </c>
      <c r="H86" s="13">
        <v>1362.3210000000001</v>
      </c>
      <c r="I86" s="13">
        <v>1044.057</v>
      </c>
      <c r="J86" s="13">
        <v>3069.5570000000002</v>
      </c>
      <c r="K86" s="13">
        <v>1764.6480000000001</v>
      </c>
      <c r="L86" s="13">
        <v>1945.6860000000001</v>
      </c>
      <c r="M86" s="13">
        <v>1637.0720000000001</v>
      </c>
      <c r="N86" s="13">
        <f t="shared" si="20"/>
        <v>2556.759</v>
      </c>
      <c r="O86" s="13">
        <f t="shared" si="21"/>
        <v>5753.8510000000006</v>
      </c>
      <c r="P86" s="13">
        <f t="shared" si="22"/>
        <v>5475.9350000000004</v>
      </c>
      <c r="Q86" s="13">
        <f t="shared" si="23"/>
        <v>5347.4060000000009</v>
      </c>
      <c r="R86" s="13">
        <f t="shared" si="24"/>
        <v>19133.951000000001</v>
      </c>
      <c r="S86" s="13">
        <f t="shared" si="26"/>
        <v>17897.333000000002</v>
      </c>
    </row>
    <row r="87" spans="1:19" x14ac:dyDescent="0.2">
      <c r="A87" s="8">
        <v>2014</v>
      </c>
      <c r="B87" s="13">
        <v>1463.5509999999999</v>
      </c>
      <c r="C87" s="13">
        <v>9825.8680000000004</v>
      </c>
      <c r="D87" s="13">
        <v>2267.5929999999998</v>
      </c>
      <c r="E87" s="13">
        <v>2283.1150000000002</v>
      </c>
      <c r="F87" s="13">
        <v>3037.1910000000003</v>
      </c>
      <c r="G87" s="13">
        <v>1612.2570000000001</v>
      </c>
      <c r="H87" s="13">
        <v>1465.2850000000001</v>
      </c>
      <c r="I87" s="13">
        <v>2631.0929999999998</v>
      </c>
      <c r="J87" s="13">
        <v>2853.7330000000002</v>
      </c>
      <c r="K87" s="13">
        <v>4473.5969999999998</v>
      </c>
      <c r="L87" s="13">
        <v>2914.096</v>
      </c>
      <c r="M87" s="13">
        <v>1685.432</v>
      </c>
      <c r="N87" s="13">
        <f t="shared" si="20"/>
        <v>13557.011999999999</v>
      </c>
      <c r="O87" s="13">
        <f t="shared" si="21"/>
        <v>6932.5630000000001</v>
      </c>
      <c r="P87" s="13">
        <f t="shared" si="22"/>
        <v>6950.1109999999999</v>
      </c>
      <c r="Q87" s="13">
        <f t="shared" si="23"/>
        <v>9073.125</v>
      </c>
      <c r="R87" s="13">
        <f t="shared" si="24"/>
        <v>36512.811000000002</v>
      </c>
      <c r="S87" s="13">
        <f t="shared" si="26"/>
        <v>32787.092000000004</v>
      </c>
    </row>
    <row r="88" spans="1:19" x14ac:dyDescent="0.2">
      <c r="A88" s="8">
        <v>2015</v>
      </c>
      <c r="B88" s="13">
        <v>2337.38</v>
      </c>
      <c r="C88" s="13">
        <v>1808.895</v>
      </c>
      <c r="D88" s="13">
        <v>3371.1790000000001</v>
      </c>
      <c r="E88" s="13">
        <v>1508.6079999999999</v>
      </c>
      <c r="F88" s="13">
        <v>744.44500000000005</v>
      </c>
      <c r="G88" s="13">
        <v>2231.9160000000002</v>
      </c>
      <c r="H88" s="13">
        <v>1129.462</v>
      </c>
      <c r="I88" s="13">
        <v>1378.5260000000001</v>
      </c>
      <c r="J88" s="13">
        <v>1060.462</v>
      </c>
      <c r="K88" s="13">
        <v>1466.1510000000001</v>
      </c>
      <c r="L88" s="13">
        <v>1765.952</v>
      </c>
      <c r="M88" s="13">
        <v>1484.4549999999999</v>
      </c>
      <c r="N88" s="13">
        <f t="shared" si="20"/>
        <v>7517.4539999999997</v>
      </c>
      <c r="O88" s="13">
        <f t="shared" si="21"/>
        <v>4484.9690000000001</v>
      </c>
      <c r="P88" s="13">
        <f t="shared" si="22"/>
        <v>3568.4500000000003</v>
      </c>
      <c r="Q88" s="13">
        <f t="shared" si="23"/>
        <v>4716.558</v>
      </c>
      <c r="R88" s="13">
        <f t="shared" si="24"/>
        <v>20287.431</v>
      </c>
      <c r="S88" s="13">
        <f t="shared" si="26"/>
        <v>24643.998000000003</v>
      </c>
    </row>
    <row r="89" spans="1:19" x14ac:dyDescent="0.2">
      <c r="A89" s="8">
        <v>2016</v>
      </c>
      <c r="B89" s="13">
        <v>2349.9720000000002</v>
      </c>
      <c r="C89" s="13">
        <v>1381.4880000000001</v>
      </c>
      <c r="D89" s="13">
        <v>1250.5340000000001</v>
      </c>
      <c r="E89" s="13">
        <v>1244.296</v>
      </c>
      <c r="F89" s="13">
        <v>843.7</v>
      </c>
      <c r="G89" s="13">
        <v>1935.962</v>
      </c>
      <c r="H89" s="13">
        <v>2262.8009999999999</v>
      </c>
      <c r="I89" s="13">
        <v>1901.807</v>
      </c>
      <c r="J89" s="13">
        <v>4960.1580000000004</v>
      </c>
      <c r="K89" s="13">
        <v>1399.8620000000001</v>
      </c>
      <c r="L89" s="13">
        <v>2916.53</v>
      </c>
      <c r="M89" s="13">
        <v>2292.047</v>
      </c>
      <c r="N89" s="13">
        <f t="shared" si="20"/>
        <v>4981.9940000000006</v>
      </c>
      <c r="O89" s="13">
        <f t="shared" si="21"/>
        <v>4023.9580000000001</v>
      </c>
      <c r="P89" s="13">
        <f t="shared" si="22"/>
        <v>9124.7659999999996</v>
      </c>
      <c r="Q89" s="13">
        <f t="shared" si="23"/>
        <v>6608.4390000000003</v>
      </c>
      <c r="R89" s="13">
        <f t="shared" si="24"/>
        <v>24739.156999999999</v>
      </c>
      <c r="S89" s="13">
        <f t="shared" si="26"/>
        <v>22847.275999999998</v>
      </c>
    </row>
    <row r="90" spans="1:19" x14ac:dyDescent="0.2">
      <c r="A90" s="8">
        <v>2017</v>
      </c>
      <c r="B90" s="13">
        <v>2917.453</v>
      </c>
      <c r="C90" s="13">
        <v>2412.5619999999999</v>
      </c>
      <c r="D90" s="13">
        <v>2697.4110000000001</v>
      </c>
      <c r="E90" s="13">
        <v>3572.1779999999999</v>
      </c>
      <c r="F90" s="13">
        <v>2670.1640000000002</v>
      </c>
      <c r="G90" s="13">
        <v>13135.311</v>
      </c>
      <c r="H90" s="13">
        <v>3360.8040000000001</v>
      </c>
      <c r="I90" s="13">
        <v>2946.4070000000002</v>
      </c>
      <c r="J90" s="13">
        <v>2404.6579999999999</v>
      </c>
      <c r="K90" s="13">
        <v>3802.694</v>
      </c>
      <c r="L90" s="13">
        <v>4144.5529999999999</v>
      </c>
      <c r="M90" s="13">
        <v>4770.6130000000003</v>
      </c>
      <c r="N90" s="13">
        <f t="shared" si="20"/>
        <v>8027.4259999999995</v>
      </c>
      <c r="O90" s="13">
        <f t="shared" si="21"/>
        <v>19377.652999999998</v>
      </c>
      <c r="P90" s="13">
        <f t="shared" si="22"/>
        <v>8711.8690000000006</v>
      </c>
      <c r="Q90" s="13">
        <f t="shared" si="23"/>
        <v>12717.86</v>
      </c>
      <c r="R90" s="13">
        <f t="shared" si="24"/>
        <v>48834.807999999997</v>
      </c>
      <c r="S90" s="13">
        <f t="shared" si="26"/>
        <v>42725.387000000002</v>
      </c>
    </row>
    <row r="91" spans="1:19" x14ac:dyDescent="0.2">
      <c r="A91" s="8">
        <v>2018</v>
      </c>
      <c r="B91" s="13">
        <v>3050.703</v>
      </c>
      <c r="C91" s="13">
        <v>3435.9850000000001</v>
      </c>
      <c r="D91" s="13">
        <v>4009.51</v>
      </c>
      <c r="E91" s="13">
        <v>4899.4130000000005</v>
      </c>
      <c r="F91" s="13">
        <v>4328.8550000000005</v>
      </c>
      <c r="G91" s="13">
        <v>4865.0140000000001</v>
      </c>
      <c r="H91" s="13">
        <v>5006.7510000000002</v>
      </c>
      <c r="I91" s="13">
        <v>6103.8919999999998</v>
      </c>
      <c r="J91" s="13">
        <v>8588.3070000000007</v>
      </c>
      <c r="K91" s="13">
        <v>6474.4170000000004</v>
      </c>
      <c r="L91" s="13">
        <v>4585.0560000000005</v>
      </c>
      <c r="M91" s="13">
        <v>5433.3919999999998</v>
      </c>
      <c r="N91" s="13">
        <f t="shared" si="20"/>
        <v>10496.198</v>
      </c>
      <c r="O91" s="13">
        <f t="shared" si="21"/>
        <v>14093.281999999999</v>
      </c>
      <c r="P91" s="13">
        <f t="shared" si="22"/>
        <v>19698.95</v>
      </c>
      <c r="Q91" s="13">
        <f t="shared" si="23"/>
        <v>16492.865000000002</v>
      </c>
      <c r="R91" s="13">
        <f t="shared" si="24"/>
        <v>60781.294999999998</v>
      </c>
      <c r="S91" s="13">
        <f t="shared" ref="S91:S97" si="27">SUM(K90:M90,B91:J91)</f>
        <v>57006.29</v>
      </c>
    </row>
    <row r="92" spans="1:19" x14ac:dyDescent="0.2">
      <c r="A92" s="8">
        <v>2019</v>
      </c>
      <c r="B92" s="13">
        <v>3775.8070000000002</v>
      </c>
      <c r="C92" s="13">
        <v>11854.868</v>
      </c>
      <c r="D92" s="13">
        <v>5223.7889999999998</v>
      </c>
      <c r="E92" s="13">
        <v>3513.0370000000003</v>
      </c>
      <c r="F92" s="13">
        <v>4310.3730000000005</v>
      </c>
      <c r="G92" s="13">
        <v>13059.126</v>
      </c>
      <c r="H92" s="13">
        <v>6053.0659999999998</v>
      </c>
      <c r="I92" s="13">
        <v>13628.991</v>
      </c>
      <c r="J92" s="13">
        <v>14338.794</v>
      </c>
      <c r="K92" s="13">
        <v>6827.2520000000004</v>
      </c>
      <c r="L92" s="13">
        <v>4428.9610000000002</v>
      </c>
      <c r="M92" s="13">
        <v>14428.455</v>
      </c>
      <c r="N92" s="13">
        <f t="shared" si="20"/>
        <v>20854.464</v>
      </c>
      <c r="O92" s="13">
        <f t="shared" si="21"/>
        <v>20882.536</v>
      </c>
      <c r="P92" s="13">
        <f t="shared" si="22"/>
        <v>34020.851000000002</v>
      </c>
      <c r="Q92" s="13">
        <f t="shared" si="23"/>
        <v>25684.667999999998</v>
      </c>
      <c r="R92" s="13">
        <f t="shared" si="24"/>
        <v>101442.519</v>
      </c>
      <c r="S92" s="13">
        <f t="shared" si="27"/>
        <v>92250.715999999986</v>
      </c>
    </row>
    <row r="93" spans="1:19" x14ac:dyDescent="0.2">
      <c r="A93" s="8">
        <v>2020</v>
      </c>
      <c r="B93" s="13">
        <v>3525.6350000000002</v>
      </c>
      <c r="C93" s="13">
        <v>4330.2880000000005</v>
      </c>
      <c r="D93" s="13">
        <v>3236.7249999999999</v>
      </c>
      <c r="E93" s="13">
        <v>3607.55</v>
      </c>
      <c r="F93" s="13">
        <v>4603.9589999999998</v>
      </c>
      <c r="G93" s="13">
        <v>22845.834999999999</v>
      </c>
      <c r="H93" s="13">
        <v>4243.1090000000004</v>
      </c>
      <c r="I93" s="13">
        <v>13612.446</v>
      </c>
      <c r="J93" s="13">
        <v>4968.8100000000004</v>
      </c>
      <c r="K93" s="13">
        <v>4524.3</v>
      </c>
      <c r="L93" s="13">
        <v>4236.0339999999997</v>
      </c>
      <c r="M93" s="13">
        <v>6154.5830000000005</v>
      </c>
      <c r="N93" s="13">
        <f t="shared" si="20"/>
        <v>11092.648000000001</v>
      </c>
      <c r="O93" s="13">
        <f t="shared" si="21"/>
        <v>31057.343999999997</v>
      </c>
      <c r="P93" s="13">
        <f t="shared" si="22"/>
        <v>22824.365000000002</v>
      </c>
      <c r="Q93" s="13">
        <f t="shared" si="23"/>
        <v>14914.916999999999</v>
      </c>
      <c r="R93" s="13">
        <f>N93+O93+P93+Q93</f>
        <v>79889.274000000005</v>
      </c>
      <c r="S93" s="13">
        <f t="shared" si="27"/>
        <v>90659.024999999994</v>
      </c>
    </row>
    <row r="94" spans="1:19" x14ac:dyDescent="0.2">
      <c r="A94" s="8">
        <v>2021</v>
      </c>
      <c r="B94" s="13">
        <v>5321.308</v>
      </c>
      <c r="C94" s="13">
        <v>4585.9310000000005</v>
      </c>
      <c r="D94" s="13">
        <v>5308.1140000000005</v>
      </c>
      <c r="E94" s="13">
        <v>12449.896000000001</v>
      </c>
      <c r="F94" s="13">
        <v>4442.5219999999999</v>
      </c>
      <c r="G94" s="13">
        <v>3591.3920000000003</v>
      </c>
      <c r="H94" s="13">
        <v>5742.6720000000005</v>
      </c>
      <c r="I94" s="13">
        <v>6389.0470000000005</v>
      </c>
      <c r="J94" s="13">
        <v>6276.0060000000003</v>
      </c>
      <c r="K94" s="13">
        <v>13655.294</v>
      </c>
      <c r="L94" s="30">
        <v>5683.5429999999997</v>
      </c>
      <c r="M94" s="30">
        <v>4926.393</v>
      </c>
      <c r="N94" s="13">
        <f t="shared" si="20"/>
        <v>15215.353000000003</v>
      </c>
      <c r="O94" s="13">
        <f t="shared" si="21"/>
        <v>20483.810000000001</v>
      </c>
      <c r="P94" s="13">
        <f t="shared" si="22"/>
        <v>18407.725000000002</v>
      </c>
      <c r="Q94" s="13">
        <f t="shared" si="23"/>
        <v>24265.23</v>
      </c>
      <c r="R94" s="13">
        <f>N94+O94+P94+Q94</f>
        <v>78372.118000000002</v>
      </c>
      <c r="S94" s="13">
        <f t="shared" si="27"/>
        <v>69021.804999999993</v>
      </c>
    </row>
    <row r="95" spans="1:19" x14ac:dyDescent="0.2">
      <c r="A95" s="8">
        <v>2022</v>
      </c>
      <c r="B95" s="13">
        <v>3969.2330000000002</v>
      </c>
      <c r="C95" s="30">
        <v>6151.6189999999997</v>
      </c>
      <c r="D95" s="30">
        <v>5360.1490000000003</v>
      </c>
      <c r="E95" s="30">
        <v>5133.6930000000002</v>
      </c>
      <c r="F95" s="30">
        <v>10233.305</v>
      </c>
      <c r="G95" s="30">
        <v>9108.8220000000001</v>
      </c>
      <c r="H95" s="30">
        <v>5410.8879999999999</v>
      </c>
      <c r="I95" s="30">
        <v>16097.775</v>
      </c>
      <c r="J95" s="30">
        <v>4662.8869999999997</v>
      </c>
      <c r="K95" s="30">
        <v>4409.0820000000003</v>
      </c>
      <c r="L95" s="30">
        <v>5310.6390000000001</v>
      </c>
      <c r="M95" s="30">
        <v>5887.4719999999998</v>
      </c>
      <c r="N95" s="13">
        <f t="shared" ref="N95:N97" si="28">SUM(B95:D95)</f>
        <v>15481.001</v>
      </c>
      <c r="O95" s="13">
        <f t="shared" si="21"/>
        <v>24475.82</v>
      </c>
      <c r="P95" s="13">
        <f t="shared" si="22"/>
        <v>26171.55</v>
      </c>
      <c r="Q95" s="13">
        <f t="shared" ref="Q95" si="29">SUM(K95:M95)</f>
        <v>15607.193000000001</v>
      </c>
      <c r="R95" s="13">
        <f>N95+O95+P95+Q95</f>
        <v>81735.563999999998</v>
      </c>
      <c r="S95" s="13">
        <f t="shared" si="27"/>
        <v>90393.600999999995</v>
      </c>
    </row>
    <row r="96" spans="1:19" x14ac:dyDescent="0.2">
      <c r="A96" s="8">
        <v>2023</v>
      </c>
      <c r="B96" s="13">
        <v>5018.0119999999997</v>
      </c>
      <c r="C96" s="30">
        <v>5064.1490000000003</v>
      </c>
      <c r="D96" s="30">
        <v>3883.5729999999999</v>
      </c>
      <c r="E96" s="30">
        <v>2740.5030000000002</v>
      </c>
      <c r="F96" s="30">
        <v>4300.1549999999997</v>
      </c>
      <c r="G96" s="30">
        <v>1958.8150000000001</v>
      </c>
      <c r="H96" s="30">
        <v>4354.4160000000002</v>
      </c>
      <c r="I96" s="30">
        <v>3681.779</v>
      </c>
      <c r="J96" s="30">
        <v>3064.4160000000002</v>
      </c>
      <c r="K96" s="30">
        <v>5543.6040000000003</v>
      </c>
      <c r="L96" s="30">
        <v>4802.7349999999997</v>
      </c>
      <c r="M96" s="30">
        <v>2812.7550000000001</v>
      </c>
      <c r="N96" s="13">
        <f t="shared" si="28"/>
        <v>13965.734</v>
      </c>
      <c r="O96" s="13">
        <f t="shared" si="21"/>
        <v>8999.473</v>
      </c>
      <c r="P96" s="13">
        <f t="shared" si="22"/>
        <v>11100.611000000001</v>
      </c>
      <c r="Q96" s="13">
        <f t="shared" ref="Q96" si="30">SUM(K96:M96)</f>
        <v>13159.094000000001</v>
      </c>
      <c r="R96" s="13">
        <f>N96+O96+P96+Q96</f>
        <v>47224.911999999997</v>
      </c>
      <c r="S96" s="13">
        <f t="shared" si="27"/>
        <v>49673.011000000006</v>
      </c>
    </row>
    <row r="97" spans="1:21" x14ac:dyDescent="0.2">
      <c r="A97" s="8">
        <v>2024</v>
      </c>
      <c r="B97" s="13">
        <v>3818.8009999999999</v>
      </c>
      <c r="C97" s="30">
        <v>4744.2510000000002</v>
      </c>
      <c r="D97" s="30">
        <v>2291.625</v>
      </c>
      <c r="E97" s="30">
        <v>5267.3019999999997</v>
      </c>
      <c r="F97" s="30">
        <v>3977.6289999999999</v>
      </c>
      <c r="G97" s="30">
        <v>4032.61</v>
      </c>
      <c r="H97" s="30">
        <v>5998.9840000000004</v>
      </c>
      <c r="I97" s="30">
        <v>5779.6040000000003</v>
      </c>
      <c r="J97" s="30">
        <v>5081.558</v>
      </c>
      <c r="K97" s="30">
        <v>2711.1869999999999</v>
      </c>
      <c r="L97" s="30">
        <v>3348.5909999999999</v>
      </c>
      <c r="M97" s="30" t="s">
        <v>15</v>
      </c>
      <c r="N97" s="13">
        <f t="shared" si="28"/>
        <v>10854.677</v>
      </c>
      <c r="O97" s="13">
        <f t="shared" si="21"/>
        <v>13277.541000000001</v>
      </c>
      <c r="P97" s="13">
        <f t="shared" si="22"/>
        <v>16860.146000000001</v>
      </c>
      <c r="Q97" s="30" t="s">
        <v>15</v>
      </c>
      <c r="R97" s="30" t="s">
        <v>15</v>
      </c>
      <c r="S97" s="13">
        <f t="shared" si="27"/>
        <v>54151.457999999999</v>
      </c>
    </row>
    <row r="98" spans="1:21" x14ac:dyDescent="0.2">
      <c r="A98" s="8"/>
      <c r="B98" s="8"/>
      <c r="C98" s="8"/>
      <c r="D98" s="8"/>
      <c r="E98" s="8"/>
      <c r="F98" s="8"/>
      <c r="H98" s="8"/>
      <c r="I98" s="8"/>
      <c r="J98" s="8"/>
      <c r="K98" s="8" t="s">
        <v>18</v>
      </c>
      <c r="L98" s="8"/>
      <c r="M98" s="8"/>
      <c r="N98" s="8"/>
      <c r="O98" s="12"/>
      <c r="P98" s="8"/>
      <c r="Q98" s="8"/>
      <c r="R98" s="8"/>
      <c r="S98" s="8"/>
    </row>
    <row r="99" spans="1:21" x14ac:dyDescent="0.2">
      <c r="A99" s="8">
        <v>1995</v>
      </c>
      <c r="B99" s="13">
        <f t="shared" ref="B99:M99" si="31">B6+B37+B68</f>
        <v>3236.7636700000003</v>
      </c>
      <c r="C99" s="13">
        <f t="shared" si="31"/>
        <v>1448.7816500000001</v>
      </c>
      <c r="D99" s="13">
        <f t="shared" si="31"/>
        <v>2667.0104200000005</v>
      </c>
      <c r="E99" s="13">
        <f t="shared" si="31"/>
        <v>2421.2792800000002</v>
      </c>
      <c r="F99" s="13">
        <f t="shared" si="31"/>
        <v>2576.4181400000002</v>
      </c>
      <c r="G99" s="13">
        <f t="shared" si="31"/>
        <v>4168.8770900000009</v>
      </c>
      <c r="H99" s="13">
        <f t="shared" si="31"/>
        <v>1818.1291000000001</v>
      </c>
      <c r="I99" s="13">
        <f t="shared" si="31"/>
        <v>4140.6784200000002</v>
      </c>
      <c r="J99" s="13">
        <f t="shared" si="31"/>
        <v>2375.5625800000003</v>
      </c>
      <c r="K99" s="13">
        <f t="shared" si="31"/>
        <v>4407.72289</v>
      </c>
      <c r="L99" s="13">
        <f t="shared" si="31"/>
        <v>2746.5390700000003</v>
      </c>
      <c r="M99" s="13">
        <f t="shared" si="31"/>
        <v>3760.8357400000004</v>
      </c>
      <c r="N99" s="13">
        <f>SUM(B99:D99)</f>
        <v>7352.5557400000007</v>
      </c>
      <c r="O99" s="13">
        <f>SUM(E99:G99)</f>
        <v>9166.5745100000022</v>
      </c>
      <c r="P99" s="13">
        <f>SUM(H99:J99)</f>
        <v>8334.3701000000001</v>
      </c>
      <c r="Q99" s="13">
        <f>SUM(K99:M99)</f>
        <v>10915.0977</v>
      </c>
      <c r="R99" s="13">
        <f>N99+O99+P99+Q99</f>
        <v>35768.598050000001</v>
      </c>
      <c r="S99" s="30" t="s">
        <v>19</v>
      </c>
    </row>
    <row r="100" spans="1:21" x14ac:dyDescent="0.2">
      <c r="A100" s="8">
        <v>1996</v>
      </c>
      <c r="B100" s="13">
        <f t="shared" ref="B100:M100" si="32">B7+B38+B69</f>
        <v>4880.2124500000009</v>
      </c>
      <c r="C100" s="13">
        <f t="shared" si="32"/>
        <v>5217.1116800000009</v>
      </c>
      <c r="D100" s="13">
        <f t="shared" si="32"/>
        <v>4251.2120000000004</v>
      </c>
      <c r="E100" s="13">
        <f t="shared" si="32"/>
        <v>4607.1538900000005</v>
      </c>
      <c r="F100" s="13">
        <f t="shared" si="32"/>
        <v>3723.4163100000005</v>
      </c>
      <c r="G100" s="13">
        <f t="shared" si="32"/>
        <v>5647.8423900000007</v>
      </c>
      <c r="H100" s="13">
        <f t="shared" si="32"/>
        <v>7692.706720000001</v>
      </c>
      <c r="I100" s="13">
        <f t="shared" si="32"/>
        <v>9085.4057099999991</v>
      </c>
      <c r="J100" s="13">
        <f t="shared" si="32"/>
        <v>10700.470080000001</v>
      </c>
      <c r="K100" s="13">
        <f t="shared" si="32"/>
        <v>33480.563300000002</v>
      </c>
      <c r="L100" s="13">
        <f t="shared" si="32"/>
        <v>19507.551330000002</v>
      </c>
      <c r="M100" s="13">
        <f t="shared" si="32"/>
        <v>18070.313110000003</v>
      </c>
      <c r="N100" s="13">
        <f t="shared" ref="N100:N125" si="33">SUM(B100:D100)</f>
        <v>14348.53613</v>
      </c>
      <c r="O100" s="13">
        <f t="shared" ref="O100:O128" si="34">SUM(E100:G100)</f>
        <v>13978.412590000004</v>
      </c>
      <c r="P100" s="13">
        <f t="shared" ref="P100:P128" si="35">SUM(H100:J100)</f>
        <v>27478.58251</v>
      </c>
      <c r="Q100" s="13">
        <f t="shared" ref="Q100:Q125" si="36">SUM(K100:M100)</f>
        <v>71058.427740000014</v>
      </c>
      <c r="R100" s="13">
        <f>N100+O100+P100+Q100</f>
        <v>126863.95897000002</v>
      </c>
      <c r="S100" s="13">
        <f>Q99+N100+O100+P100</f>
        <v>66720.628930000006</v>
      </c>
      <c r="U100" s="12"/>
    </row>
    <row r="101" spans="1:21" x14ac:dyDescent="0.2">
      <c r="A101" s="8">
        <v>1997</v>
      </c>
      <c r="B101" s="13">
        <f t="shared" ref="B101:M101" si="37">B8+B39+B70</f>
        <v>8748.5398299999997</v>
      </c>
      <c r="C101" s="13">
        <f t="shared" si="37"/>
        <v>6946.2568499999998</v>
      </c>
      <c r="D101" s="13">
        <f t="shared" si="37"/>
        <v>11581.62333</v>
      </c>
      <c r="E101" s="13">
        <f t="shared" si="37"/>
        <v>13282.931640000001</v>
      </c>
      <c r="F101" s="13">
        <f t="shared" si="37"/>
        <v>9514.0045000000009</v>
      </c>
      <c r="G101" s="13">
        <f t="shared" si="37"/>
        <v>10732.92589</v>
      </c>
      <c r="H101" s="13">
        <f t="shared" si="37"/>
        <v>17356.434540000002</v>
      </c>
      <c r="I101" s="13">
        <f t="shared" si="37"/>
        <v>16579.57791</v>
      </c>
      <c r="J101" s="13">
        <f t="shared" si="37"/>
        <v>27621.190650000004</v>
      </c>
      <c r="K101" s="13">
        <f t="shared" si="37"/>
        <v>19828.893680000005</v>
      </c>
      <c r="L101" s="13">
        <f t="shared" si="37"/>
        <v>14042.016940000001</v>
      </c>
      <c r="M101" s="13">
        <f t="shared" si="37"/>
        <v>11609.242960000001</v>
      </c>
      <c r="N101" s="13">
        <f t="shared" si="33"/>
        <v>27276.420010000002</v>
      </c>
      <c r="O101" s="13">
        <f t="shared" si="34"/>
        <v>33529.862030000004</v>
      </c>
      <c r="P101" s="13">
        <f t="shared" si="35"/>
        <v>61557.203100000006</v>
      </c>
      <c r="Q101" s="13">
        <f t="shared" si="36"/>
        <v>45480.153580000013</v>
      </c>
      <c r="R101" s="13">
        <f t="shared" ref="R101:R124" si="38">N101+O101+P101+Q101</f>
        <v>167843.63872000002</v>
      </c>
      <c r="S101" s="13">
        <f t="shared" ref="S101:S111" si="39">Q100+N101+O101+P101</f>
        <v>193421.91288000005</v>
      </c>
      <c r="U101" s="12"/>
    </row>
    <row r="102" spans="1:21" x14ac:dyDescent="0.2">
      <c r="A102" s="8">
        <v>1998</v>
      </c>
      <c r="B102" s="13">
        <f t="shared" ref="B102:M102" si="40">B9+B40+B71</f>
        <v>5075.2660000000005</v>
      </c>
      <c r="C102" s="13">
        <f t="shared" si="40"/>
        <v>6965.8936500000009</v>
      </c>
      <c r="D102" s="13">
        <f t="shared" si="40"/>
        <v>9761.5425100000029</v>
      </c>
      <c r="E102" s="13">
        <f t="shared" si="40"/>
        <v>18809.395890000003</v>
      </c>
      <c r="F102" s="13">
        <f t="shared" si="40"/>
        <v>19693.755219999999</v>
      </c>
      <c r="G102" s="13">
        <f t="shared" si="40"/>
        <v>11949.77224</v>
      </c>
      <c r="H102" s="13">
        <f t="shared" si="40"/>
        <v>16362.107610000003</v>
      </c>
      <c r="I102" s="13">
        <f t="shared" si="40"/>
        <v>6337.9477900000002</v>
      </c>
      <c r="J102" s="13">
        <f t="shared" si="40"/>
        <v>12123.436060000002</v>
      </c>
      <c r="K102" s="13">
        <f t="shared" si="40"/>
        <v>7260.6026800000009</v>
      </c>
      <c r="L102" s="13">
        <f t="shared" si="40"/>
        <v>16904.622050000002</v>
      </c>
      <c r="M102" s="13">
        <f t="shared" si="40"/>
        <v>19275.050440000003</v>
      </c>
      <c r="N102" s="13">
        <f t="shared" si="33"/>
        <v>21802.702160000004</v>
      </c>
      <c r="O102" s="13">
        <f t="shared" si="34"/>
        <v>50452.923350000005</v>
      </c>
      <c r="P102" s="13">
        <f t="shared" si="35"/>
        <v>34823.491460000005</v>
      </c>
      <c r="Q102" s="13">
        <f t="shared" si="36"/>
        <v>43440.275170000008</v>
      </c>
      <c r="R102" s="13">
        <f t="shared" si="38"/>
        <v>150519.39214000001</v>
      </c>
      <c r="S102" s="13">
        <f t="shared" si="39"/>
        <v>152559.27055000002</v>
      </c>
      <c r="U102" s="12"/>
    </row>
    <row r="103" spans="1:21" x14ac:dyDescent="0.2">
      <c r="A103" s="8">
        <v>1999</v>
      </c>
      <c r="B103" s="13">
        <f t="shared" ref="B103:M103" si="41">B10+B41+B72</f>
        <v>15179.910470000001</v>
      </c>
      <c r="C103" s="13">
        <f t="shared" si="41"/>
        <v>8928.0003000000015</v>
      </c>
      <c r="D103" s="13">
        <f t="shared" si="41"/>
        <v>15284.796920000003</v>
      </c>
      <c r="E103" s="13">
        <f t="shared" si="41"/>
        <v>14829.767730000001</v>
      </c>
      <c r="F103" s="13">
        <f t="shared" si="41"/>
        <v>17145.811710000002</v>
      </c>
      <c r="G103" s="13">
        <f t="shared" si="41"/>
        <v>9107.7864900000022</v>
      </c>
      <c r="H103" s="13">
        <f t="shared" si="41"/>
        <v>27572.044040000001</v>
      </c>
      <c r="I103" s="13">
        <f t="shared" si="41"/>
        <v>19016.152040000001</v>
      </c>
      <c r="J103" s="13">
        <f t="shared" si="41"/>
        <v>20913.83366</v>
      </c>
      <c r="K103" s="13">
        <f t="shared" si="41"/>
        <v>13861.505210000001</v>
      </c>
      <c r="L103" s="13">
        <f t="shared" si="41"/>
        <v>11846.820400000002</v>
      </c>
      <c r="M103" s="13">
        <f t="shared" si="41"/>
        <v>19480.448929999999</v>
      </c>
      <c r="N103" s="13">
        <f t="shared" si="33"/>
        <v>39392.707690000003</v>
      </c>
      <c r="O103" s="13">
        <f t="shared" si="34"/>
        <v>41083.36593</v>
      </c>
      <c r="P103" s="13">
        <f t="shared" si="35"/>
        <v>67502.029739999998</v>
      </c>
      <c r="Q103" s="13">
        <f t="shared" si="36"/>
        <v>45188.774539999999</v>
      </c>
      <c r="R103" s="13">
        <f t="shared" si="38"/>
        <v>193166.87790000002</v>
      </c>
      <c r="S103" s="13">
        <f t="shared" si="39"/>
        <v>191418.37853000002</v>
      </c>
      <c r="U103" s="12"/>
    </row>
    <row r="104" spans="1:21" x14ac:dyDescent="0.2">
      <c r="A104" s="8">
        <v>2000</v>
      </c>
      <c r="B104" s="13">
        <f t="shared" ref="B104:M104" si="42">B11+B42+B73</f>
        <v>13119.464840000002</v>
      </c>
      <c r="C104" s="13">
        <f t="shared" si="42"/>
        <v>6191.4136400000007</v>
      </c>
      <c r="D104" s="13">
        <f t="shared" si="42"/>
        <v>6479.0647200000003</v>
      </c>
      <c r="E104" s="13">
        <f t="shared" si="42"/>
        <v>13070.708570000001</v>
      </c>
      <c r="F104" s="13">
        <f t="shared" si="42"/>
        <v>15571.221280000002</v>
      </c>
      <c r="G104" s="13">
        <f t="shared" si="42"/>
        <v>16510.90352</v>
      </c>
      <c r="H104" s="13">
        <f t="shared" si="42"/>
        <v>16735.577720000001</v>
      </c>
      <c r="I104" s="13">
        <f t="shared" si="42"/>
        <v>11602.472350000002</v>
      </c>
      <c r="J104" s="13">
        <f t="shared" si="42"/>
        <v>2377.4249100000002</v>
      </c>
      <c r="K104" s="13">
        <f t="shared" si="42"/>
        <v>17290.871620000002</v>
      </c>
      <c r="L104" s="13">
        <f t="shared" si="42"/>
        <v>11634.104380000001</v>
      </c>
      <c r="M104" s="13">
        <f t="shared" si="42"/>
        <v>21370.245780000001</v>
      </c>
      <c r="N104" s="13">
        <f t="shared" si="33"/>
        <v>25789.943200000002</v>
      </c>
      <c r="O104" s="13">
        <f t="shared" si="34"/>
        <v>45152.83337</v>
      </c>
      <c r="P104" s="13">
        <f t="shared" si="35"/>
        <v>30715.474980000006</v>
      </c>
      <c r="Q104" s="13">
        <f t="shared" si="36"/>
        <v>50295.221780000007</v>
      </c>
      <c r="R104" s="13">
        <f t="shared" si="38"/>
        <v>151953.47333000001</v>
      </c>
      <c r="S104" s="13">
        <f t="shared" si="39"/>
        <v>146847.02609</v>
      </c>
      <c r="U104" s="12"/>
    </row>
    <row r="105" spans="1:21" x14ac:dyDescent="0.2">
      <c r="A105" s="8">
        <v>2001</v>
      </c>
      <c r="B105" s="13">
        <f t="shared" ref="B105:M105" si="43">B12+B43+B74</f>
        <v>7120.8811800000003</v>
      </c>
      <c r="C105" s="13">
        <f t="shared" si="43"/>
        <v>15649.598740000001</v>
      </c>
      <c r="D105" s="13">
        <f t="shared" si="43"/>
        <v>12085.565610000001</v>
      </c>
      <c r="E105" s="13">
        <f t="shared" si="43"/>
        <v>3291.7849900000001</v>
      </c>
      <c r="F105" s="13">
        <f t="shared" si="43"/>
        <v>8662.0568700000003</v>
      </c>
      <c r="G105" s="13">
        <f t="shared" si="43"/>
        <v>7162.1496800000004</v>
      </c>
      <c r="H105" s="13">
        <f t="shared" si="43"/>
        <v>2057.6917900000003</v>
      </c>
      <c r="I105" s="13">
        <f t="shared" si="43"/>
        <v>2445.2502000000004</v>
      </c>
      <c r="J105" s="13">
        <f t="shared" si="43"/>
        <v>11550.919270000002</v>
      </c>
      <c r="K105" s="13">
        <f t="shared" si="43"/>
        <v>6893.3229199999996</v>
      </c>
      <c r="L105" s="13">
        <f t="shared" si="43"/>
        <v>6309.2892099999999</v>
      </c>
      <c r="M105" s="13">
        <f t="shared" si="43"/>
        <v>14989.132450000001</v>
      </c>
      <c r="N105" s="13">
        <f t="shared" si="33"/>
        <v>34856.045530000003</v>
      </c>
      <c r="O105" s="13">
        <f t="shared" si="34"/>
        <v>19115.991540000003</v>
      </c>
      <c r="P105" s="13">
        <f t="shared" si="35"/>
        <v>16053.861260000003</v>
      </c>
      <c r="Q105" s="13">
        <f t="shared" si="36"/>
        <v>28191.744579999999</v>
      </c>
      <c r="R105" s="13">
        <f t="shared" si="38"/>
        <v>98217.64291000001</v>
      </c>
      <c r="S105" s="13">
        <f t="shared" si="39"/>
        <v>120321.12011000002</v>
      </c>
      <c r="U105" s="12"/>
    </row>
    <row r="106" spans="1:21" x14ac:dyDescent="0.2">
      <c r="A106" s="8">
        <v>2002</v>
      </c>
      <c r="B106" s="13">
        <f t="shared" ref="B106:M106" si="44">B13+B44+B75</f>
        <v>1404.02376</v>
      </c>
      <c r="C106" s="13">
        <f t="shared" si="44"/>
        <v>712.88146000000006</v>
      </c>
      <c r="D106" s="13">
        <f t="shared" si="44"/>
        <v>1510.96117</v>
      </c>
      <c r="E106" s="13">
        <f t="shared" si="44"/>
        <v>1756.79</v>
      </c>
      <c r="F106" s="13">
        <f t="shared" si="44"/>
        <v>1740.1730000000002</v>
      </c>
      <c r="G106" s="13">
        <f t="shared" si="44"/>
        <v>1061.1723000000002</v>
      </c>
      <c r="H106" s="13">
        <f t="shared" si="44"/>
        <v>1369.6910300000002</v>
      </c>
      <c r="I106" s="13">
        <f t="shared" si="44"/>
        <v>1184.6602500000001</v>
      </c>
      <c r="J106" s="13">
        <f t="shared" si="44"/>
        <v>1861.69112</v>
      </c>
      <c r="K106" s="13">
        <f t="shared" si="44"/>
        <v>482.59015999999997</v>
      </c>
      <c r="L106" s="13">
        <f t="shared" si="44"/>
        <v>562.86823000000004</v>
      </c>
      <c r="M106" s="13">
        <f t="shared" si="44"/>
        <v>237.42157000000003</v>
      </c>
      <c r="N106" s="13">
        <f t="shared" si="33"/>
        <v>3627.8663900000001</v>
      </c>
      <c r="O106" s="13">
        <f t="shared" si="34"/>
        <v>4558.1352999999999</v>
      </c>
      <c r="P106" s="13">
        <f t="shared" si="35"/>
        <v>4416.0424000000003</v>
      </c>
      <c r="Q106" s="13">
        <f t="shared" si="36"/>
        <v>1282.87996</v>
      </c>
      <c r="R106" s="13">
        <f t="shared" si="38"/>
        <v>13884.92405</v>
      </c>
      <c r="S106" s="13">
        <f t="shared" si="39"/>
        <v>40793.788669999994</v>
      </c>
      <c r="U106" s="12"/>
    </row>
    <row r="107" spans="1:21" x14ac:dyDescent="0.2">
      <c r="A107" s="8">
        <v>2003</v>
      </c>
      <c r="B107" s="13">
        <f t="shared" ref="B107:M107" si="45">B14+B45+B76</f>
        <v>94.286950000000004</v>
      </c>
      <c r="C107" s="13">
        <f t="shared" si="45"/>
        <v>231.81765999999999</v>
      </c>
      <c r="D107" s="13">
        <f t="shared" si="45"/>
        <v>419.22086000000002</v>
      </c>
      <c r="E107" s="13">
        <f t="shared" si="45"/>
        <v>1882.38571</v>
      </c>
      <c r="F107" s="13">
        <f t="shared" si="45"/>
        <v>1089.79583</v>
      </c>
      <c r="G107" s="13">
        <f t="shared" si="45"/>
        <v>323.66356000000002</v>
      </c>
      <c r="H107" s="13">
        <f t="shared" si="45"/>
        <v>327.63628</v>
      </c>
      <c r="I107" s="13">
        <f t="shared" si="45"/>
        <v>97.934910000000002</v>
      </c>
      <c r="J107" s="13">
        <f t="shared" si="45"/>
        <v>119.84100000000001</v>
      </c>
      <c r="K107" s="13">
        <f t="shared" si="45"/>
        <v>606.77601000000004</v>
      </c>
      <c r="L107" s="13">
        <f t="shared" si="45"/>
        <v>148.47931</v>
      </c>
      <c r="M107" s="13">
        <f t="shared" si="45"/>
        <v>369.31531000000007</v>
      </c>
      <c r="N107" s="13">
        <f t="shared" si="33"/>
        <v>745.32547</v>
      </c>
      <c r="O107" s="13">
        <f t="shared" si="34"/>
        <v>3295.8451</v>
      </c>
      <c r="P107" s="13">
        <f t="shared" si="35"/>
        <v>545.41219000000001</v>
      </c>
      <c r="Q107" s="13">
        <f t="shared" si="36"/>
        <v>1124.5706300000002</v>
      </c>
      <c r="R107" s="13">
        <f t="shared" si="38"/>
        <v>5711.1533900000004</v>
      </c>
      <c r="S107" s="13">
        <f t="shared" si="39"/>
        <v>5869.4627200000004</v>
      </c>
      <c r="U107" s="12"/>
    </row>
    <row r="108" spans="1:21" x14ac:dyDescent="0.2">
      <c r="A108" s="8">
        <v>2004</v>
      </c>
      <c r="B108" s="13">
        <f t="shared" ref="B108:M108" si="46">B15+B46+B77</f>
        <v>55.572620000000001</v>
      </c>
      <c r="C108" s="13">
        <f t="shared" si="46"/>
        <v>228.87755000000001</v>
      </c>
      <c r="D108" s="13">
        <f t="shared" si="46"/>
        <v>623.31992000000002</v>
      </c>
      <c r="E108" s="13">
        <f t="shared" si="46"/>
        <v>164.3297</v>
      </c>
      <c r="F108" s="13">
        <f t="shared" si="46"/>
        <v>366.61297999999999</v>
      </c>
      <c r="G108" s="13">
        <f t="shared" si="46"/>
        <v>383.49113</v>
      </c>
      <c r="H108" s="13">
        <f t="shared" si="46"/>
        <v>485.04575</v>
      </c>
      <c r="I108" s="13">
        <f t="shared" si="46"/>
        <v>883.93645000000004</v>
      </c>
      <c r="J108" s="13">
        <f t="shared" si="46"/>
        <v>1057.02764</v>
      </c>
      <c r="K108" s="13">
        <f t="shared" si="46"/>
        <v>1598.37565</v>
      </c>
      <c r="L108" s="13">
        <f t="shared" si="46"/>
        <v>1064.8580899999999</v>
      </c>
      <c r="M108" s="13">
        <f t="shared" si="46"/>
        <v>1166.4261300000001</v>
      </c>
      <c r="N108" s="13">
        <f t="shared" si="33"/>
        <v>907.77008999999998</v>
      </c>
      <c r="O108" s="13">
        <f t="shared" si="34"/>
        <v>914.43380999999999</v>
      </c>
      <c r="P108" s="13">
        <f t="shared" si="35"/>
        <v>2426.0098399999997</v>
      </c>
      <c r="Q108" s="13">
        <f t="shared" si="36"/>
        <v>3829.6598699999995</v>
      </c>
      <c r="R108" s="13">
        <f t="shared" si="38"/>
        <v>8077.8736099999987</v>
      </c>
      <c r="S108" s="13">
        <f t="shared" si="39"/>
        <v>5372.7843699999994</v>
      </c>
      <c r="U108" s="12"/>
    </row>
    <row r="109" spans="1:21" x14ac:dyDescent="0.2">
      <c r="A109" s="8">
        <v>2005</v>
      </c>
      <c r="B109" s="13">
        <f t="shared" ref="B109:M109" si="47">B16+B47+B78</f>
        <v>730.61864000000003</v>
      </c>
      <c r="C109" s="13">
        <f t="shared" si="47"/>
        <v>1419.9419600000001</v>
      </c>
      <c r="D109" s="13">
        <f t="shared" si="47"/>
        <v>2666.2254600000006</v>
      </c>
      <c r="E109" s="13">
        <f t="shared" si="47"/>
        <v>4642.2478300000002</v>
      </c>
      <c r="F109" s="13">
        <f t="shared" si="47"/>
        <v>11103.093499999999</v>
      </c>
      <c r="G109" s="13">
        <f t="shared" si="47"/>
        <v>3534.5985000000001</v>
      </c>
      <c r="H109" s="13">
        <f t="shared" si="47"/>
        <v>9696.2969200000007</v>
      </c>
      <c r="I109" s="13">
        <f t="shared" si="47"/>
        <v>10330.609619999999</v>
      </c>
      <c r="J109" s="13">
        <f t="shared" si="47"/>
        <v>23449.577630000003</v>
      </c>
      <c r="K109" s="13">
        <f t="shared" si="47"/>
        <v>16789.562430000002</v>
      </c>
      <c r="L109" s="13">
        <f t="shared" si="47"/>
        <v>12721.72984</v>
      </c>
      <c r="M109" s="13">
        <f t="shared" si="47"/>
        <v>16686.61088</v>
      </c>
      <c r="N109" s="13">
        <f t="shared" si="33"/>
        <v>4816.7860600000004</v>
      </c>
      <c r="O109" s="13">
        <f t="shared" si="34"/>
        <v>19279.939829999999</v>
      </c>
      <c r="P109" s="13">
        <f t="shared" si="35"/>
        <v>43476.484170000003</v>
      </c>
      <c r="Q109" s="13">
        <f t="shared" si="36"/>
        <v>46197.903149999998</v>
      </c>
      <c r="R109" s="13">
        <f t="shared" si="38"/>
        <v>113771.11321000001</v>
      </c>
      <c r="S109" s="13">
        <f t="shared" si="39"/>
        <v>71402.869930000001</v>
      </c>
      <c r="U109" s="12"/>
    </row>
    <row r="110" spans="1:21" x14ac:dyDescent="0.2">
      <c r="A110" s="8">
        <v>2006</v>
      </c>
      <c r="B110" s="13">
        <f t="shared" ref="B110:M110" si="48">B17+B48+B79</f>
        <v>16439.286750000003</v>
      </c>
      <c r="C110" s="13">
        <f t="shared" si="48"/>
        <v>13999.149630000002</v>
      </c>
      <c r="D110" s="13">
        <f t="shared" si="48"/>
        <v>25458.219420000001</v>
      </c>
      <c r="E110" s="13">
        <f t="shared" si="48"/>
        <v>10436.10355</v>
      </c>
      <c r="F110" s="13">
        <f t="shared" si="48"/>
        <v>33438.353580000003</v>
      </c>
      <c r="G110" s="13">
        <f t="shared" si="48"/>
        <v>17911.790350000003</v>
      </c>
      <c r="H110" s="13">
        <f t="shared" si="48"/>
        <v>15887.287220000002</v>
      </c>
      <c r="I110" s="13">
        <f t="shared" si="48"/>
        <v>19537.097860000002</v>
      </c>
      <c r="J110" s="13">
        <f t="shared" si="48"/>
        <v>40559.486129999998</v>
      </c>
      <c r="K110" s="13">
        <f t="shared" si="48"/>
        <v>6171.5742</v>
      </c>
      <c r="L110" s="13">
        <f t="shared" si="48"/>
        <v>24096.539350000003</v>
      </c>
      <c r="M110" s="13">
        <f t="shared" si="48"/>
        <v>14116.424670000002</v>
      </c>
      <c r="N110" s="13">
        <f t="shared" si="33"/>
        <v>55896.655800000008</v>
      </c>
      <c r="O110" s="13">
        <f t="shared" si="34"/>
        <v>61786.247480000005</v>
      </c>
      <c r="P110" s="13">
        <f t="shared" si="35"/>
        <v>75983.871210000012</v>
      </c>
      <c r="Q110" s="13">
        <f t="shared" si="36"/>
        <v>44384.538220000002</v>
      </c>
      <c r="R110" s="13">
        <f t="shared" si="38"/>
        <v>238051.31271000003</v>
      </c>
      <c r="S110" s="13">
        <f t="shared" si="39"/>
        <v>239864.67764000001</v>
      </c>
      <c r="U110" s="12"/>
    </row>
    <row r="111" spans="1:21" x14ac:dyDescent="0.2">
      <c r="A111" s="8">
        <v>2007</v>
      </c>
      <c r="B111" s="13">
        <f t="shared" ref="B111:M111" si="49">B18+B49+B80</f>
        <v>24748.60932</v>
      </c>
      <c r="C111" s="13">
        <f t="shared" si="49"/>
        <v>17574.504670000002</v>
      </c>
      <c r="D111" s="13">
        <f t="shared" si="49"/>
        <v>21236.913320000003</v>
      </c>
      <c r="E111" s="13">
        <f t="shared" si="49"/>
        <v>37451.636940000004</v>
      </c>
      <c r="F111" s="13">
        <f t="shared" si="49"/>
        <v>18664.03673</v>
      </c>
      <c r="G111" s="13">
        <f t="shared" si="49"/>
        <v>27810.099890000001</v>
      </c>
      <c r="H111" s="13">
        <f t="shared" si="49"/>
        <v>18558.79666</v>
      </c>
      <c r="I111" s="13">
        <f t="shared" si="49"/>
        <v>29918.921440000006</v>
      </c>
      <c r="J111" s="13">
        <f t="shared" si="49"/>
        <v>41300.516600000003</v>
      </c>
      <c r="K111" s="13">
        <f t="shared" si="49"/>
        <v>25873.546200000004</v>
      </c>
      <c r="L111" s="13">
        <f t="shared" si="49"/>
        <v>31983.854360000005</v>
      </c>
      <c r="M111" s="13">
        <f t="shared" si="49"/>
        <v>34636.076420000005</v>
      </c>
      <c r="N111" s="13">
        <f t="shared" si="33"/>
        <v>63560.027310000005</v>
      </c>
      <c r="O111" s="13">
        <f t="shared" si="34"/>
        <v>83925.773560000001</v>
      </c>
      <c r="P111" s="13">
        <f t="shared" si="35"/>
        <v>89778.234700000001</v>
      </c>
      <c r="Q111" s="13">
        <f t="shared" si="36"/>
        <v>92493.476980000007</v>
      </c>
      <c r="R111" s="13">
        <f t="shared" si="38"/>
        <v>329757.51254999998</v>
      </c>
      <c r="S111" s="13">
        <f t="shared" si="39"/>
        <v>281648.57379000005</v>
      </c>
      <c r="U111" s="12"/>
    </row>
    <row r="112" spans="1:21" x14ac:dyDescent="0.2">
      <c r="A112" s="8">
        <v>2008</v>
      </c>
      <c r="B112" s="13">
        <f t="shared" ref="B112:M112" si="50">B19+B50+B81</f>
        <v>43016.184820000002</v>
      </c>
      <c r="C112" s="13">
        <f t="shared" si="50"/>
        <v>25039.005780000003</v>
      </c>
      <c r="D112" s="13">
        <f t="shared" si="50"/>
        <v>29533.144310000003</v>
      </c>
      <c r="E112" s="13">
        <f t="shared" si="50"/>
        <v>30966.522000000001</v>
      </c>
      <c r="F112" s="13">
        <f t="shared" si="50"/>
        <v>41835.896970000002</v>
      </c>
      <c r="G112" s="13">
        <f t="shared" si="50"/>
        <v>42377.218050000003</v>
      </c>
      <c r="H112" s="13">
        <f t="shared" si="50"/>
        <v>40213.904620000001</v>
      </c>
      <c r="I112" s="13">
        <f t="shared" si="50"/>
        <v>35497.948700000001</v>
      </c>
      <c r="J112" s="13">
        <f t="shared" si="50"/>
        <v>45670.719160000008</v>
      </c>
      <c r="K112" s="13">
        <f t="shared" si="50"/>
        <v>35450.984040000003</v>
      </c>
      <c r="L112" s="13">
        <f t="shared" si="50"/>
        <v>17916.05802</v>
      </c>
      <c r="M112" s="13">
        <f t="shared" si="50"/>
        <v>33323.070440000003</v>
      </c>
      <c r="N112" s="13">
        <f t="shared" si="33"/>
        <v>97588.334910000005</v>
      </c>
      <c r="O112" s="13">
        <f t="shared" si="34"/>
        <v>115179.63701999999</v>
      </c>
      <c r="P112" s="13">
        <f t="shared" si="35"/>
        <v>121382.57248</v>
      </c>
      <c r="Q112" s="13">
        <f t="shared" si="36"/>
        <v>86690.112500000017</v>
      </c>
      <c r="R112" s="13">
        <f t="shared" si="38"/>
        <v>420840.65691000002</v>
      </c>
      <c r="S112" s="13">
        <f>Q111+N112+O112+P112</f>
        <v>426644.02139000001</v>
      </c>
      <c r="U112" s="12"/>
    </row>
    <row r="113" spans="1:21" x14ac:dyDescent="0.2">
      <c r="A113" s="8">
        <v>2009</v>
      </c>
      <c r="B113" s="13">
        <f t="shared" ref="B113:M113" si="51">B20+B51+B82</f>
        <v>14081.686940000001</v>
      </c>
      <c r="C113" s="13">
        <f t="shared" si="51"/>
        <v>8721.2954700000009</v>
      </c>
      <c r="D113" s="13">
        <f t="shared" si="51"/>
        <v>19240.061590000001</v>
      </c>
      <c r="E113" s="13">
        <f t="shared" si="51"/>
        <v>19329.516230000001</v>
      </c>
      <c r="F113" s="13">
        <f t="shared" si="51"/>
        <v>24091.876840000001</v>
      </c>
      <c r="G113" s="13">
        <f t="shared" si="51"/>
        <v>21431.501390000005</v>
      </c>
      <c r="H113" s="13">
        <f t="shared" si="51"/>
        <v>38023.124949999998</v>
      </c>
      <c r="I113" s="13">
        <f t="shared" si="51"/>
        <v>27218.431070000002</v>
      </c>
      <c r="J113" s="13">
        <f t="shared" si="51"/>
        <v>45116.100630000008</v>
      </c>
      <c r="K113" s="13">
        <f t="shared" si="51"/>
        <v>71041.398940000014</v>
      </c>
      <c r="L113" s="13">
        <f t="shared" si="51"/>
        <v>65441.023200000003</v>
      </c>
      <c r="M113" s="13">
        <f t="shared" si="51"/>
        <v>70919.735300000015</v>
      </c>
      <c r="N113" s="13">
        <f t="shared" si="33"/>
        <v>42043.044000000009</v>
      </c>
      <c r="O113" s="13">
        <f t="shared" si="34"/>
        <v>64852.89446000001</v>
      </c>
      <c r="P113" s="13">
        <f t="shared" si="35"/>
        <v>110357.65665000002</v>
      </c>
      <c r="Q113" s="13">
        <f t="shared" si="36"/>
        <v>207402.15744000004</v>
      </c>
      <c r="R113" s="13">
        <f t="shared" si="38"/>
        <v>424655.75255000009</v>
      </c>
      <c r="S113" s="13">
        <f t="shared" ref="S113:S128" si="52">SUM(K112:M112,B113:J113)</f>
        <v>303943.70761000004</v>
      </c>
      <c r="U113" s="12"/>
    </row>
    <row r="114" spans="1:21" x14ac:dyDescent="0.2">
      <c r="A114" s="8">
        <v>2010</v>
      </c>
      <c r="B114" s="13">
        <f t="shared" ref="B114:M114" si="53">B21+B52+B83</f>
        <v>50832.466550000005</v>
      </c>
      <c r="C114" s="13">
        <f t="shared" si="53"/>
        <v>63596.944920000009</v>
      </c>
      <c r="D114" s="13">
        <f t="shared" si="53"/>
        <v>87501.245450000002</v>
      </c>
      <c r="E114" s="13">
        <f t="shared" si="53"/>
        <v>80891.275399999999</v>
      </c>
      <c r="F114" s="13">
        <f t="shared" si="53"/>
        <v>72537.834170000016</v>
      </c>
      <c r="G114" s="13">
        <f t="shared" si="53"/>
        <v>103218.18288000002</v>
      </c>
      <c r="H114" s="13">
        <f t="shared" si="53"/>
        <v>105311.66061000001</v>
      </c>
      <c r="I114" s="13">
        <f t="shared" si="53"/>
        <v>55723.154689999996</v>
      </c>
      <c r="J114" s="13">
        <f t="shared" si="53"/>
        <v>92318.468790000014</v>
      </c>
      <c r="K114" s="13">
        <f t="shared" si="53"/>
        <v>76554.623060000013</v>
      </c>
      <c r="L114" s="13">
        <f t="shared" si="53"/>
        <v>82759.619080000004</v>
      </c>
      <c r="M114" s="13">
        <f t="shared" si="53"/>
        <v>84648.699959999998</v>
      </c>
      <c r="N114" s="13">
        <f t="shared" si="33"/>
        <v>201930.65692000004</v>
      </c>
      <c r="O114" s="13">
        <f t="shared" si="34"/>
        <v>256647.29245000007</v>
      </c>
      <c r="P114" s="13">
        <f t="shared" si="35"/>
        <v>253353.28409000003</v>
      </c>
      <c r="Q114" s="13">
        <f t="shared" si="36"/>
        <v>243962.94210000001</v>
      </c>
      <c r="R114" s="13">
        <f t="shared" si="38"/>
        <v>955894.17556000012</v>
      </c>
      <c r="S114" s="13">
        <f t="shared" si="52"/>
        <v>919333.3909</v>
      </c>
      <c r="U114" s="12"/>
    </row>
    <row r="115" spans="1:21" x14ac:dyDescent="0.2">
      <c r="A115" s="8">
        <v>2011</v>
      </c>
      <c r="B115" s="13">
        <f t="shared" ref="B115:M115" si="54">B22+B53+B84</f>
        <v>63683.525130000009</v>
      </c>
      <c r="C115" s="13">
        <f t="shared" si="54"/>
        <v>77275.965360000002</v>
      </c>
      <c r="D115" s="13">
        <f t="shared" si="54"/>
        <v>111998.13359000001</v>
      </c>
      <c r="E115" s="13">
        <f t="shared" si="54"/>
        <v>90413.413130000001</v>
      </c>
      <c r="F115" s="13">
        <f t="shared" si="54"/>
        <v>98381.986460000015</v>
      </c>
      <c r="G115" s="13">
        <f t="shared" si="54"/>
        <v>96423.727760000009</v>
      </c>
      <c r="H115" s="13">
        <f t="shared" si="54"/>
        <v>87539.864080000014</v>
      </c>
      <c r="I115" s="13">
        <f t="shared" si="54"/>
        <v>94351.416540000006</v>
      </c>
      <c r="J115" s="13">
        <f t="shared" si="54"/>
        <v>59499.305260000008</v>
      </c>
      <c r="K115" s="13">
        <f t="shared" si="54"/>
        <v>58536.56831000001</v>
      </c>
      <c r="L115" s="13">
        <f t="shared" si="54"/>
        <v>56353.966730000007</v>
      </c>
      <c r="M115" s="13">
        <f t="shared" si="54"/>
        <v>66873.434330000004</v>
      </c>
      <c r="N115" s="13">
        <f t="shared" si="33"/>
        <v>252957.62408000001</v>
      </c>
      <c r="O115" s="13">
        <f t="shared" si="34"/>
        <v>285219.12735000002</v>
      </c>
      <c r="P115" s="13">
        <f t="shared" si="35"/>
        <v>241390.58588000003</v>
      </c>
      <c r="Q115" s="13">
        <f t="shared" si="36"/>
        <v>181763.96937000001</v>
      </c>
      <c r="R115" s="13">
        <f t="shared" si="38"/>
        <v>961331.30668000015</v>
      </c>
      <c r="S115" s="13">
        <f t="shared" si="52"/>
        <v>1023530.2794100001</v>
      </c>
      <c r="U115" s="12"/>
    </row>
    <row r="116" spans="1:21" x14ac:dyDescent="0.2">
      <c r="A116" s="8">
        <v>2012</v>
      </c>
      <c r="B116" s="13">
        <f t="shared" ref="B116:M116" si="55">B23+B54+B85</f>
        <v>54251.780390000007</v>
      </c>
      <c r="C116" s="13">
        <f t="shared" si="55"/>
        <v>81838.804839999997</v>
      </c>
      <c r="D116" s="13">
        <f t="shared" si="55"/>
        <v>92760.14963</v>
      </c>
      <c r="E116" s="13">
        <f t="shared" si="55"/>
        <v>112358.09270000001</v>
      </c>
      <c r="F116" s="13">
        <f t="shared" si="55"/>
        <v>98392.864490000007</v>
      </c>
      <c r="G116" s="13">
        <f t="shared" si="55"/>
        <v>110466.36552000001</v>
      </c>
      <c r="H116" s="13">
        <f t="shared" si="55"/>
        <v>102290.99043000001</v>
      </c>
      <c r="I116" s="13">
        <f t="shared" si="55"/>
        <v>105407.95580000001</v>
      </c>
      <c r="J116" s="13">
        <f t="shared" si="55"/>
        <v>93932.251840000012</v>
      </c>
      <c r="K116" s="13">
        <f t="shared" si="55"/>
        <v>109592.91703000001</v>
      </c>
      <c r="L116" s="13">
        <f t="shared" si="55"/>
        <v>92367.772150000004</v>
      </c>
      <c r="M116" s="13">
        <f t="shared" si="55"/>
        <v>85089.527680000014</v>
      </c>
      <c r="N116" s="13">
        <f t="shared" si="33"/>
        <v>228850.73486</v>
      </c>
      <c r="O116" s="13">
        <f t="shared" si="34"/>
        <v>321217.32271000004</v>
      </c>
      <c r="P116" s="13">
        <f t="shared" si="35"/>
        <v>301631.19807000004</v>
      </c>
      <c r="Q116" s="13">
        <f t="shared" si="36"/>
        <v>287050.21686000004</v>
      </c>
      <c r="R116" s="13">
        <f t="shared" si="38"/>
        <v>1138749.4725000001</v>
      </c>
      <c r="S116" s="13">
        <f t="shared" si="52"/>
        <v>1033463.2250100001</v>
      </c>
      <c r="U116" s="12"/>
    </row>
    <row r="117" spans="1:21" x14ac:dyDescent="0.2">
      <c r="A117" s="8">
        <v>2013</v>
      </c>
      <c r="B117" s="13">
        <f t="shared" ref="B117:M117" si="56">B24+B55+B86</f>
        <v>76921.584640000001</v>
      </c>
      <c r="C117" s="13">
        <f t="shared" si="56"/>
        <v>73504.369790000012</v>
      </c>
      <c r="D117" s="13">
        <f t="shared" si="56"/>
        <v>81012.511490000004</v>
      </c>
      <c r="E117" s="13">
        <f t="shared" si="56"/>
        <v>82069.23146000001</v>
      </c>
      <c r="F117" s="13">
        <f t="shared" si="56"/>
        <v>49648.415040000007</v>
      </c>
      <c r="G117" s="13">
        <f t="shared" si="56"/>
        <v>51530.142110000001</v>
      </c>
      <c r="H117" s="13">
        <f t="shared" si="56"/>
        <v>92408.647570000001</v>
      </c>
      <c r="I117" s="13">
        <f t="shared" si="56"/>
        <v>80194.332500000004</v>
      </c>
      <c r="J117" s="13">
        <f t="shared" si="56"/>
        <v>83662.495280000017</v>
      </c>
      <c r="K117" s="13">
        <f t="shared" si="56"/>
        <v>60064.33600000001</v>
      </c>
      <c r="L117" s="13">
        <f t="shared" si="56"/>
        <v>79918.465870000015</v>
      </c>
      <c r="M117" s="13">
        <f t="shared" si="56"/>
        <v>76942.472330000004</v>
      </c>
      <c r="N117" s="13">
        <f t="shared" si="33"/>
        <v>231438.46592000002</v>
      </c>
      <c r="O117" s="13">
        <f t="shared" si="34"/>
        <v>183247.78861000005</v>
      </c>
      <c r="P117" s="13">
        <f t="shared" si="35"/>
        <v>256265.47535000002</v>
      </c>
      <c r="Q117" s="13">
        <f t="shared" si="36"/>
        <v>216925.27420000004</v>
      </c>
      <c r="R117" s="13">
        <f t="shared" si="38"/>
        <v>887877.0040800001</v>
      </c>
      <c r="S117" s="13">
        <f t="shared" si="52"/>
        <v>958001.94674000016</v>
      </c>
      <c r="U117" s="12"/>
    </row>
    <row r="118" spans="1:21" x14ac:dyDescent="0.2">
      <c r="A118" s="8">
        <v>2014</v>
      </c>
      <c r="B118" s="13">
        <f t="shared" ref="B118:M118" si="57">B25+B56+B87</f>
        <v>58044.936350000004</v>
      </c>
      <c r="C118" s="13">
        <f t="shared" si="57"/>
        <v>63857.837430000007</v>
      </c>
      <c r="D118" s="13">
        <f t="shared" si="57"/>
        <v>61679.167300000001</v>
      </c>
      <c r="E118" s="13">
        <f t="shared" si="57"/>
        <v>73622.645660000009</v>
      </c>
      <c r="F118" s="13">
        <f t="shared" si="57"/>
        <v>74032.815570000021</v>
      </c>
      <c r="G118" s="13">
        <f t="shared" si="57"/>
        <v>79067.237059999999</v>
      </c>
      <c r="H118" s="13">
        <f t="shared" si="57"/>
        <v>44989.321120000008</v>
      </c>
      <c r="I118" s="13">
        <f t="shared" si="57"/>
        <v>110667.45213000001</v>
      </c>
      <c r="J118" s="13">
        <f t="shared" si="57"/>
        <v>57680.515910000009</v>
      </c>
      <c r="K118" s="13">
        <f t="shared" si="57"/>
        <v>91747.659500000009</v>
      </c>
      <c r="L118" s="13">
        <f t="shared" si="57"/>
        <v>76514.625500000009</v>
      </c>
      <c r="M118" s="13">
        <f t="shared" si="57"/>
        <v>77246.983869999996</v>
      </c>
      <c r="N118" s="13">
        <f t="shared" si="33"/>
        <v>183581.94108000002</v>
      </c>
      <c r="O118" s="13">
        <f t="shared" si="34"/>
        <v>226722.69829000003</v>
      </c>
      <c r="P118" s="13">
        <f t="shared" si="35"/>
        <v>213337.28916000004</v>
      </c>
      <c r="Q118" s="13">
        <f t="shared" si="36"/>
        <v>245509.26887000003</v>
      </c>
      <c r="R118" s="13">
        <f t="shared" si="38"/>
        <v>869151.19740000018</v>
      </c>
      <c r="S118" s="13">
        <f t="shared" si="52"/>
        <v>840567.20273000002</v>
      </c>
      <c r="U118" s="12"/>
    </row>
    <row r="119" spans="1:21" x14ac:dyDescent="0.2">
      <c r="A119" s="8">
        <v>2015</v>
      </c>
      <c r="B119" s="13">
        <f t="shared" ref="B119:M119" si="58">B26+B57+B88</f>
        <v>82881.597450000016</v>
      </c>
      <c r="C119" s="13">
        <f t="shared" si="58"/>
        <v>42511.327489999996</v>
      </c>
      <c r="D119" s="13">
        <f t="shared" si="58"/>
        <v>69087.115790000011</v>
      </c>
      <c r="E119" s="13">
        <f t="shared" si="58"/>
        <v>79393.501069999998</v>
      </c>
      <c r="F119" s="13">
        <f t="shared" si="58"/>
        <v>64630.206840000006</v>
      </c>
      <c r="G119" s="13">
        <f t="shared" si="58"/>
        <v>100283.99586000001</v>
      </c>
      <c r="H119" s="13">
        <f t="shared" si="58"/>
        <v>62593.169470000008</v>
      </c>
      <c r="I119" s="13">
        <f t="shared" si="58"/>
        <v>85418.560960000003</v>
      </c>
      <c r="J119" s="13">
        <f t="shared" si="58"/>
        <v>79486.376220000006</v>
      </c>
      <c r="K119" s="13">
        <f t="shared" si="58"/>
        <v>56743.407059999998</v>
      </c>
      <c r="L119" s="13">
        <f t="shared" si="58"/>
        <v>54233.934240000002</v>
      </c>
      <c r="M119" s="13">
        <f t="shared" si="58"/>
        <v>76455.866000000009</v>
      </c>
      <c r="N119" s="13">
        <f t="shared" si="33"/>
        <v>194480.04073000001</v>
      </c>
      <c r="O119" s="13">
        <f t="shared" si="34"/>
        <v>244307.70377000002</v>
      </c>
      <c r="P119" s="13">
        <f t="shared" si="35"/>
        <v>227498.10665</v>
      </c>
      <c r="Q119" s="13">
        <f t="shared" si="36"/>
        <v>187433.20730000001</v>
      </c>
      <c r="R119" s="13">
        <f t="shared" si="38"/>
        <v>853719.05845000001</v>
      </c>
      <c r="S119" s="13">
        <f t="shared" si="52"/>
        <v>911795.12002000003</v>
      </c>
      <c r="U119" s="12"/>
    </row>
    <row r="120" spans="1:21" x14ac:dyDescent="0.2">
      <c r="A120" s="8">
        <v>2016</v>
      </c>
      <c r="B120" s="13">
        <f t="shared" ref="B120:M120" si="59">B27+B58+B89</f>
        <v>58827.321480000006</v>
      </c>
      <c r="C120" s="13">
        <f t="shared" si="59"/>
        <v>59242.632210000003</v>
      </c>
      <c r="D120" s="13">
        <f t="shared" si="59"/>
        <v>99200.749580000003</v>
      </c>
      <c r="E120" s="13">
        <f t="shared" si="59"/>
        <v>65177.370250000007</v>
      </c>
      <c r="F120" s="13">
        <f t="shared" si="59"/>
        <v>79562.017760000002</v>
      </c>
      <c r="G120" s="13">
        <f t="shared" si="59"/>
        <v>100617.52724</v>
      </c>
      <c r="H120" s="13">
        <f t="shared" si="59"/>
        <v>78222.861120000016</v>
      </c>
      <c r="I120" s="13">
        <f t="shared" si="59"/>
        <v>76130.10676000001</v>
      </c>
      <c r="J120" s="13">
        <f t="shared" si="59"/>
        <v>84096.319480000006</v>
      </c>
      <c r="K120" s="13">
        <f t="shared" si="59"/>
        <v>83972.917820000002</v>
      </c>
      <c r="L120" s="13">
        <f t="shared" si="59"/>
        <v>66694.181590000007</v>
      </c>
      <c r="M120" s="13">
        <f t="shared" si="59"/>
        <v>56775.58481</v>
      </c>
      <c r="N120" s="13">
        <f t="shared" si="33"/>
        <v>217270.70327</v>
      </c>
      <c r="O120" s="13">
        <f t="shared" si="34"/>
        <v>245356.91524999999</v>
      </c>
      <c r="P120" s="13">
        <f t="shared" si="35"/>
        <v>238449.28736000002</v>
      </c>
      <c r="Q120" s="13">
        <f t="shared" si="36"/>
        <v>207442.68422000002</v>
      </c>
      <c r="R120" s="13">
        <f t="shared" si="38"/>
        <v>908519.59010000003</v>
      </c>
      <c r="S120" s="13">
        <f t="shared" si="52"/>
        <v>888510.11317999987</v>
      </c>
      <c r="U120" s="12"/>
    </row>
    <row r="121" spans="1:21" x14ac:dyDescent="0.2">
      <c r="A121" s="8">
        <v>2017</v>
      </c>
      <c r="B121" s="13">
        <f t="shared" ref="B121:M121" si="60">B28+B59+B90</f>
        <v>99449.795589999994</v>
      </c>
      <c r="C121" s="13">
        <f t="shared" si="60"/>
        <v>48992.048940000001</v>
      </c>
      <c r="D121" s="13">
        <f t="shared" si="60"/>
        <v>72027.428759999981</v>
      </c>
      <c r="E121" s="13">
        <f t="shared" si="60"/>
        <v>78432.242259999999</v>
      </c>
      <c r="F121" s="13">
        <f t="shared" si="60"/>
        <v>64682.33498</v>
      </c>
      <c r="G121" s="13">
        <f t="shared" si="60"/>
        <v>104097.20152</v>
      </c>
      <c r="H121" s="13">
        <f t="shared" si="60"/>
        <v>87558.160710000011</v>
      </c>
      <c r="I121" s="13">
        <f t="shared" si="60"/>
        <v>89196.698900000003</v>
      </c>
      <c r="J121" s="13">
        <f t="shared" si="60"/>
        <v>76284.992369999993</v>
      </c>
      <c r="K121" s="13">
        <f t="shared" si="60"/>
        <v>83139.781690000003</v>
      </c>
      <c r="L121" s="13">
        <f t="shared" si="60"/>
        <v>69579.074600000007</v>
      </c>
      <c r="M121" s="13">
        <f t="shared" si="60"/>
        <v>87166.719639999996</v>
      </c>
      <c r="N121" s="13">
        <f t="shared" si="33"/>
        <v>220469.27328999998</v>
      </c>
      <c r="O121" s="13">
        <f t="shared" si="34"/>
        <v>247211.77876000002</v>
      </c>
      <c r="P121" s="13">
        <f t="shared" si="35"/>
        <v>253039.85198000001</v>
      </c>
      <c r="Q121" s="13">
        <f t="shared" si="36"/>
        <v>239885.57593000002</v>
      </c>
      <c r="R121" s="13">
        <f t="shared" si="38"/>
        <v>960606.47996000003</v>
      </c>
      <c r="S121" s="13">
        <f t="shared" si="52"/>
        <v>928163.58825000003</v>
      </c>
      <c r="U121" s="12"/>
    </row>
    <row r="122" spans="1:21" x14ac:dyDescent="0.2">
      <c r="A122" s="8">
        <v>2018</v>
      </c>
      <c r="B122" s="13">
        <f t="shared" ref="B122:M122" si="61">B29+B60+B91</f>
        <v>69572.953509999992</v>
      </c>
      <c r="C122" s="13">
        <f t="shared" si="61"/>
        <v>63188.055750000007</v>
      </c>
      <c r="D122" s="13">
        <f t="shared" si="61"/>
        <v>71777.190290000013</v>
      </c>
      <c r="E122" s="13">
        <f t="shared" si="61"/>
        <v>61367.323850000008</v>
      </c>
      <c r="F122" s="13">
        <f t="shared" si="61"/>
        <v>109545.86637</v>
      </c>
      <c r="G122" s="13">
        <f t="shared" si="61"/>
        <v>78441.201709999994</v>
      </c>
      <c r="H122" s="13">
        <f t="shared" si="61"/>
        <v>88206.699160000004</v>
      </c>
      <c r="I122" s="13">
        <f t="shared" si="61"/>
        <v>106168.01186</v>
      </c>
      <c r="J122" s="13">
        <f t="shared" si="61"/>
        <v>95539.389150000003</v>
      </c>
      <c r="K122" s="13">
        <f t="shared" si="61"/>
        <v>72442.734820000012</v>
      </c>
      <c r="L122" s="13">
        <f t="shared" si="61"/>
        <v>76016.594470000011</v>
      </c>
      <c r="M122" s="13">
        <f t="shared" si="61"/>
        <v>67384.582050000012</v>
      </c>
      <c r="N122" s="13">
        <f t="shared" si="33"/>
        <v>204538.19955000002</v>
      </c>
      <c r="O122" s="13">
        <f t="shared" si="34"/>
        <v>249354.39193000001</v>
      </c>
      <c r="P122" s="13">
        <f t="shared" si="35"/>
        <v>289914.10016999999</v>
      </c>
      <c r="Q122" s="13">
        <f t="shared" si="36"/>
        <v>215843.91134000005</v>
      </c>
      <c r="R122" s="13">
        <f t="shared" si="38"/>
        <v>959650.60299000004</v>
      </c>
      <c r="S122" s="13">
        <f t="shared" si="52"/>
        <v>983692.26757999999</v>
      </c>
      <c r="U122" s="12"/>
    </row>
    <row r="123" spans="1:21" x14ac:dyDescent="0.2">
      <c r="A123" s="8">
        <v>2019</v>
      </c>
      <c r="B123" s="13">
        <f t="shared" ref="B123:M123" si="62">B30+B61+B92</f>
        <v>63686.838710000004</v>
      </c>
      <c r="C123" s="13">
        <f t="shared" si="62"/>
        <v>70622.68637000001</v>
      </c>
      <c r="D123" s="13">
        <f t="shared" si="62"/>
        <v>75527.191650000008</v>
      </c>
      <c r="E123" s="13">
        <f t="shared" si="62"/>
        <v>66590.424719999995</v>
      </c>
      <c r="F123" s="13">
        <f t="shared" si="62"/>
        <v>96059.77327000002</v>
      </c>
      <c r="G123" s="13">
        <f t="shared" si="62"/>
        <v>97021.270109999998</v>
      </c>
      <c r="H123" s="13">
        <f t="shared" si="62"/>
        <v>73527.882260000013</v>
      </c>
      <c r="I123" s="13">
        <f t="shared" si="62"/>
        <v>85641.566959999996</v>
      </c>
      <c r="J123" s="13">
        <f t="shared" si="62"/>
        <v>85501.3321</v>
      </c>
      <c r="K123" s="13">
        <f t="shared" si="62"/>
        <v>60949.258500000004</v>
      </c>
      <c r="L123" s="13">
        <f t="shared" si="62"/>
        <v>67018.879880000008</v>
      </c>
      <c r="M123" s="13">
        <f t="shared" si="62"/>
        <v>72911.897129999998</v>
      </c>
      <c r="N123" s="13">
        <f t="shared" si="33"/>
        <v>209836.71673000004</v>
      </c>
      <c r="O123" s="13">
        <f t="shared" si="34"/>
        <v>259671.4681</v>
      </c>
      <c r="P123" s="13">
        <f t="shared" si="35"/>
        <v>244670.78132000001</v>
      </c>
      <c r="Q123" s="13">
        <f t="shared" si="36"/>
        <v>200880.03551000002</v>
      </c>
      <c r="R123" s="13">
        <f t="shared" si="38"/>
        <v>915059.00166000007</v>
      </c>
      <c r="S123" s="13">
        <f t="shared" si="52"/>
        <v>930022.8774900001</v>
      </c>
      <c r="U123" s="12"/>
    </row>
    <row r="124" spans="1:21" x14ac:dyDescent="0.2">
      <c r="A124" s="8">
        <v>2020</v>
      </c>
      <c r="B124" s="13">
        <f t="shared" ref="B124:M124" si="63">B31+B62+B93</f>
        <v>61926.325260000005</v>
      </c>
      <c r="C124" s="13">
        <f t="shared" si="63"/>
        <v>65112.822750000007</v>
      </c>
      <c r="D124" s="13">
        <f t="shared" si="63"/>
        <v>63631.702509999996</v>
      </c>
      <c r="E124" s="13">
        <f t="shared" si="63"/>
        <v>69303.929329999999</v>
      </c>
      <c r="F124" s="13">
        <f t="shared" si="63"/>
        <v>65276.880140000008</v>
      </c>
      <c r="G124" s="13">
        <f t="shared" si="63"/>
        <v>80345.577309999993</v>
      </c>
      <c r="H124" s="13">
        <f t="shared" si="63"/>
        <v>61706.141199999998</v>
      </c>
      <c r="I124" s="13">
        <f t="shared" si="63"/>
        <v>81495.200019999989</v>
      </c>
      <c r="J124" s="13">
        <f t="shared" si="63"/>
        <v>67583.482740000007</v>
      </c>
      <c r="K124" s="13">
        <f t="shared" si="63"/>
        <v>65076.426300000006</v>
      </c>
      <c r="L124" s="13">
        <f t="shared" si="63"/>
        <v>69779.592520000006</v>
      </c>
      <c r="M124" s="13">
        <f t="shared" si="63"/>
        <v>65094.902650000004</v>
      </c>
      <c r="N124" s="13">
        <f t="shared" si="33"/>
        <v>190670.85052000001</v>
      </c>
      <c r="O124" s="13">
        <f t="shared" si="34"/>
        <v>214926.38678</v>
      </c>
      <c r="P124" s="13">
        <f t="shared" si="35"/>
        <v>210784.82396000001</v>
      </c>
      <c r="Q124" s="13">
        <f t="shared" si="36"/>
        <v>199950.92147</v>
      </c>
      <c r="R124" s="13">
        <f t="shared" si="38"/>
        <v>816332.98273000005</v>
      </c>
      <c r="S124" s="13">
        <f t="shared" si="52"/>
        <v>817262.09676999995</v>
      </c>
      <c r="U124" s="12"/>
    </row>
    <row r="125" spans="1:21" x14ac:dyDescent="0.2">
      <c r="A125" s="8">
        <v>2021</v>
      </c>
      <c r="B125" s="13">
        <f t="shared" ref="B125:M125" si="64">B32+B63+B94</f>
        <v>71987.651490000004</v>
      </c>
      <c r="C125" s="13">
        <f t="shared" si="64"/>
        <v>59352.24487000001</v>
      </c>
      <c r="D125" s="13">
        <f t="shared" si="64"/>
        <v>49811.784929999994</v>
      </c>
      <c r="E125" s="13">
        <f t="shared" si="64"/>
        <v>56014.13394</v>
      </c>
      <c r="F125" s="13">
        <f t="shared" si="64"/>
        <v>78032.177509999994</v>
      </c>
      <c r="G125" s="13">
        <f t="shared" si="64"/>
        <v>65867.782149999999</v>
      </c>
      <c r="H125" s="13">
        <f t="shared" si="64"/>
        <v>74872.997340000002</v>
      </c>
      <c r="I125" s="13">
        <f t="shared" si="64"/>
        <v>57632.123350000002</v>
      </c>
      <c r="J125" s="13">
        <f t="shared" si="64"/>
        <v>63179.33</v>
      </c>
      <c r="K125" s="13">
        <f t="shared" si="64"/>
        <v>71569.76748000001</v>
      </c>
      <c r="L125" s="30">
        <f t="shared" si="64"/>
        <v>58313.980470000002</v>
      </c>
      <c r="M125" s="30">
        <f t="shared" si="64"/>
        <v>52800.05515</v>
      </c>
      <c r="N125" s="13">
        <f t="shared" si="33"/>
        <v>181151.68129000001</v>
      </c>
      <c r="O125" s="13">
        <f t="shared" si="34"/>
        <v>199914.09359999996</v>
      </c>
      <c r="P125" s="13">
        <f t="shared" si="35"/>
        <v>195684.45069000003</v>
      </c>
      <c r="Q125" s="13">
        <f t="shared" si="36"/>
        <v>182683.80310000002</v>
      </c>
      <c r="R125" s="30">
        <f>N125+O125+P125+Q125</f>
        <v>759434.0286800001</v>
      </c>
      <c r="S125" s="13">
        <f t="shared" si="52"/>
        <v>776701.14705000003</v>
      </c>
      <c r="U125" s="12"/>
    </row>
    <row r="126" spans="1:21" x14ac:dyDescent="0.2">
      <c r="A126" s="8">
        <v>2022</v>
      </c>
      <c r="B126" s="13">
        <f t="shared" ref="B126:M128" si="65">B33+B64+B95</f>
        <v>74989.717650000006</v>
      </c>
      <c r="C126" s="30">
        <f t="shared" si="65"/>
        <v>50826.810399999995</v>
      </c>
      <c r="D126" s="30">
        <f t="shared" si="65"/>
        <v>48032.937509999996</v>
      </c>
      <c r="E126" s="30">
        <f t="shared" si="65"/>
        <v>60022.997470000002</v>
      </c>
      <c r="F126" s="30">
        <f t="shared" si="65"/>
        <v>62001.404370000004</v>
      </c>
      <c r="G126" s="30">
        <f t="shared" si="65"/>
        <v>63659.81768</v>
      </c>
      <c r="H126" s="30">
        <f t="shared" si="65"/>
        <v>84720.603930000012</v>
      </c>
      <c r="I126" s="30">
        <f t="shared" si="65"/>
        <v>64746.449000000008</v>
      </c>
      <c r="J126" s="30">
        <f t="shared" si="65"/>
        <v>55044.646410000001</v>
      </c>
      <c r="K126" s="30">
        <f t="shared" si="65"/>
        <v>49443.872940000001</v>
      </c>
      <c r="L126" s="30">
        <f t="shared" si="65"/>
        <v>66547.681880000004</v>
      </c>
      <c r="M126" s="30">
        <f t="shared" si="65"/>
        <v>76101.065860000002</v>
      </c>
      <c r="N126" s="30">
        <f>SUM(B126:D126)</f>
        <v>173849.46555999998</v>
      </c>
      <c r="O126" s="30">
        <f t="shared" si="34"/>
        <v>185684.21952000001</v>
      </c>
      <c r="P126" s="30">
        <f t="shared" si="35"/>
        <v>204511.69933999999</v>
      </c>
      <c r="Q126" s="30">
        <f t="shared" ref="Q126" si="66">SUM(K126:M126)</f>
        <v>192092.62067999999</v>
      </c>
      <c r="R126" s="30">
        <f>N126+O126+P126+Q126</f>
        <v>756138.00509999995</v>
      </c>
      <c r="S126" s="30">
        <f t="shared" si="52"/>
        <v>746729.18752000015</v>
      </c>
      <c r="U126" s="12"/>
    </row>
    <row r="127" spans="1:21" x14ac:dyDescent="0.2">
      <c r="A127" s="8">
        <v>2023</v>
      </c>
      <c r="B127" s="13">
        <f t="shared" si="65"/>
        <v>53796.158730000003</v>
      </c>
      <c r="C127" s="30">
        <f t="shared" si="65"/>
        <v>58663.551980000004</v>
      </c>
      <c r="D127" s="30">
        <f t="shared" si="65"/>
        <v>56916.79507</v>
      </c>
      <c r="E127" s="30">
        <f t="shared" si="65"/>
        <v>63026.704469999997</v>
      </c>
      <c r="F127" s="30">
        <f t="shared" si="65"/>
        <v>67226.635620000015</v>
      </c>
      <c r="G127" s="30">
        <f t="shared" si="65"/>
        <v>77615.219850000009</v>
      </c>
      <c r="H127" s="30">
        <f t="shared" si="65"/>
        <v>63700.261909999994</v>
      </c>
      <c r="I127" s="30">
        <f t="shared" si="65"/>
        <v>70407.884290000002</v>
      </c>
      <c r="J127" s="30">
        <f t="shared" si="65"/>
        <v>78362.973069999993</v>
      </c>
      <c r="K127" s="30">
        <f t="shared" si="65"/>
        <v>68455.818030000009</v>
      </c>
      <c r="L127" s="30">
        <f t="shared" si="65"/>
        <v>131419.79777999999</v>
      </c>
      <c r="M127" s="30">
        <f t="shared" si="65"/>
        <v>42481.013879999999</v>
      </c>
      <c r="N127" s="30">
        <f>SUM(B127:D127)</f>
        <v>169376.50578000001</v>
      </c>
      <c r="O127" s="30">
        <f t="shared" si="34"/>
        <v>207868.55994000001</v>
      </c>
      <c r="P127" s="30">
        <f t="shared" si="35"/>
        <v>212471.11926999997</v>
      </c>
      <c r="Q127" s="30">
        <f t="shared" ref="Q127" si="67">SUM(K127:M127)</f>
        <v>242356.62968999997</v>
      </c>
      <c r="R127" s="30">
        <f>N127+O127+P127+Q127</f>
        <v>832072.81467999995</v>
      </c>
      <c r="S127" s="30">
        <f t="shared" si="52"/>
        <v>781808.80566999991</v>
      </c>
    </row>
    <row r="128" spans="1:21" x14ac:dyDescent="0.2">
      <c r="A128" s="9">
        <v>2024</v>
      </c>
      <c r="B128" s="51">
        <f t="shared" si="65"/>
        <v>71905.83941</v>
      </c>
      <c r="C128" s="50">
        <f t="shared" si="65"/>
        <v>80571.930930000017</v>
      </c>
      <c r="D128" s="50">
        <f t="shared" si="65"/>
        <v>83730.596030000001</v>
      </c>
      <c r="E128" s="50">
        <f t="shared" si="65"/>
        <v>87451.841140000004</v>
      </c>
      <c r="F128" s="50">
        <f t="shared" si="65"/>
        <v>90542.264680000008</v>
      </c>
      <c r="G128" s="50">
        <f t="shared" si="65"/>
        <v>96205.989289999998</v>
      </c>
      <c r="H128" s="50">
        <f t="shared" si="65"/>
        <v>125721.60280000002</v>
      </c>
      <c r="I128" s="50">
        <f t="shared" si="65"/>
        <v>76925.599679999999</v>
      </c>
      <c r="J128" s="50">
        <f t="shared" si="65"/>
        <v>84853.135420000006</v>
      </c>
      <c r="K128" s="50">
        <f t="shared" si="65"/>
        <v>78141.335050000009</v>
      </c>
      <c r="L128" s="50">
        <f t="shared" si="65"/>
        <v>75524.160430000004</v>
      </c>
      <c r="M128" s="50" t="s">
        <v>15</v>
      </c>
      <c r="N128" s="50">
        <f>SUM(B128:D128)</f>
        <v>236208.36637</v>
      </c>
      <c r="O128" s="50">
        <f t="shared" si="34"/>
        <v>274200.09510999999</v>
      </c>
      <c r="P128" s="50">
        <f t="shared" si="35"/>
        <v>287500.33790000004</v>
      </c>
      <c r="Q128" s="50" t="s">
        <v>15</v>
      </c>
      <c r="R128" s="50" t="s">
        <v>15</v>
      </c>
      <c r="S128" s="50">
        <f t="shared" si="52"/>
        <v>1040265.4290700001</v>
      </c>
    </row>
    <row r="129" spans="1:21" x14ac:dyDescent="0.2">
      <c r="A129" s="8" t="s">
        <v>335</v>
      </c>
      <c r="B129" s="12"/>
      <c r="C129" s="12"/>
      <c r="D129" s="12"/>
      <c r="E129" s="12"/>
      <c r="F129" s="12"/>
      <c r="G129" s="12"/>
      <c r="H129" s="12"/>
      <c r="I129" s="12"/>
      <c r="J129" s="12"/>
      <c r="K129" s="12"/>
      <c r="L129" s="12"/>
      <c r="M129" s="12"/>
      <c r="N129" s="12"/>
      <c r="O129" s="12"/>
      <c r="P129" s="12"/>
      <c r="Q129" s="12"/>
      <c r="R129" s="12"/>
      <c r="S129" s="12"/>
      <c r="U129" s="12"/>
    </row>
    <row r="130" spans="1:21" x14ac:dyDescent="0.2">
      <c r="A130" s="8" t="s">
        <v>372</v>
      </c>
      <c r="B130" s="12"/>
      <c r="C130" s="12"/>
      <c r="D130" s="12"/>
      <c r="E130" s="12"/>
      <c r="F130" s="12"/>
      <c r="G130" s="12"/>
      <c r="H130" s="12"/>
      <c r="I130" s="12"/>
      <c r="J130" s="12"/>
      <c r="K130" s="12"/>
      <c r="L130" s="12"/>
      <c r="M130" s="12"/>
      <c r="N130" s="12"/>
      <c r="O130" s="12"/>
      <c r="P130" s="12"/>
      <c r="Q130" s="12"/>
      <c r="R130" s="12"/>
      <c r="S130" s="12"/>
      <c r="U130" s="12"/>
    </row>
    <row r="131" spans="1:21" x14ac:dyDescent="0.2">
      <c r="A131" s="8" t="s">
        <v>336</v>
      </c>
      <c r="B131" s="8"/>
      <c r="C131" s="8"/>
      <c r="D131" s="8"/>
      <c r="E131" s="8"/>
      <c r="F131" s="8"/>
      <c r="G131" s="8"/>
      <c r="H131" s="8"/>
      <c r="I131" s="8"/>
      <c r="J131" s="8"/>
      <c r="K131" s="8"/>
      <c r="L131" s="8"/>
      <c r="M131" s="8"/>
      <c r="N131" s="8"/>
      <c r="O131" s="8"/>
      <c r="P131" s="8"/>
      <c r="Q131" s="8"/>
      <c r="R131" s="8"/>
      <c r="S131" s="8"/>
      <c r="U131" s="12"/>
    </row>
    <row r="132" spans="1:21" x14ac:dyDescent="0.2">
      <c r="A132" s="8" t="s">
        <v>337</v>
      </c>
      <c r="B132" s="8"/>
      <c r="C132" s="8"/>
      <c r="D132" s="8"/>
      <c r="E132" s="8"/>
      <c r="F132" s="8"/>
      <c r="G132" s="8"/>
      <c r="H132" s="8"/>
      <c r="I132" s="8"/>
      <c r="J132" s="8"/>
      <c r="K132" s="8"/>
      <c r="L132" s="8"/>
      <c r="M132" s="8"/>
      <c r="N132" s="8"/>
      <c r="O132" s="8"/>
      <c r="P132" s="8"/>
      <c r="Q132" s="8"/>
      <c r="R132" s="8"/>
      <c r="S132" s="8"/>
      <c r="U132" s="12"/>
    </row>
    <row r="133" spans="1:21" x14ac:dyDescent="0.2">
      <c r="A133" s="8" t="s">
        <v>359</v>
      </c>
      <c r="B133" s="8"/>
      <c r="C133" s="8"/>
      <c r="D133" s="8"/>
      <c r="E133" s="8"/>
      <c r="F133" s="8"/>
      <c r="G133" s="8"/>
      <c r="H133" s="8"/>
      <c r="I133" s="8"/>
      <c r="J133" s="8"/>
      <c r="K133" s="8"/>
      <c r="L133" s="8"/>
      <c r="M133" s="8"/>
      <c r="N133" s="8"/>
      <c r="O133" s="8"/>
      <c r="P133" s="8"/>
      <c r="Q133" s="8"/>
      <c r="R133" s="8"/>
      <c r="S133" s="8"/>
      <c r="U133" s="12"/>
    </row>
    <row r="134" spans="1:21" x14ac:dyDescent="0.2">
      <c r="A134" s="8" t="s">
        <v>370</v>
      </c>
      <c r="B134" s="8"/>
      <c r="C134" s="8"/>
      <c r="D134" s="8"/>
      <c r="E134" s="8"/>
      <c r="F134" s="8"/>
      <c r="G134" s="8"/>
      <c r="H134" s="8"/>
      <c r="I134" s="8"/>
      <c r="J134" s="8"/>
      <c r="K134" s="8"/>
      <c r="L134" s="8"/>
      <c r="M134" s="8"/>
      <c r="N134" s="8"/>
      <c r="O134" s="8"/>
      <c r="P134" s="8"/>
      <c r="Q134" s="8"/>
      <c r="R134" s="8"/>
      <c r="S134" s="8"/>
      <c r="U134" s="12"/>
    </row>
    <row r="135" spans="1:21" x14ac:dyDescent="0.2">
      <c r="A135" s="24" t="s">
        <v>384</v>
      </c>
      <c r="U135" s="12"/>
    </row>
    <row r="136" spans="1:21" x14ac:dyDescent="0.2">
      <c r="A136" s="2" t="s">
        <v>348</v>
      </c>
      <c r="B136" s="8"/>
      <c r="C136" s="8"/>
      <c r="D136" s="8"/>
      <c r="E136" s="8"/>
      <c r="F136" s="8"/>
      <c r="G136" s="8"/>
      <c r="H136" s="8"/>
      <c r="I136" s="8"/>
      <c r="J136" s="8"/>
      <c r="K136" s="8"/>
      <c r="L136" s="8"/>
      <c r="M136" s="8"/>
      <c r="N136" s="8"/>
      <c r="O136" s="8"/>
      <c r="P136" s="8"/>
      <c r="Q136" s="8"/>
      <c r="R136" s="8"/>
      <c r="S136" s="8"/>
      <c r="U136" s="12"/>
    </row>
    <row r="137" spans="1:21" x14ac:dyDescent="0.2">
      <c r="A137" s="10"/>
      <c r="B137" s="8"/>
      <c r="U137" s="12"/>
    </row>
    <row r="138" spans="1:21" x14ac:dyDescent="0.2">
      <c r="U138" s="12"/>
    </row>
    <row r="139" spans="1:21" x14ac:dyDescent="0.2">
      <c r="A139" s="10"/>
      <c r="U139" s="12"/>
    </row>
    <row r="140" spans="1:21" x14ac:dyDescent="0.2">
      <c r="A140" s="10"/>
      <c r="J140" s="26"/>
      <c r="U140" s="12"/>
    </row>
    <row r="141" spans="1:21" x14ac:dyDescent="0.2">
      <c r="J141" s="26"/>
      <c r="U141" s="12"/>
    </row>
    <row r="142" spans="1:21" x14ac:dyDescent="0.2">
      <c r="H142" s="26"/>
      <c r="U142" s="12"/>
    </row>
    <row r="143" spans="1:21" x14ac:dyDescent="0.2">
      <c r="U143" s="12"/>
    </row>
    <row r="144" spans="1:21" x14ac:dyDescent="0.2">
      <c r="U144" s="12"/>
    </row>
    <row r="145" spans="21:21" x14ac:dyDescent="0.2">
      <c r="U145" s="12"/>
    </row>
    <row r="146" spans="21:21" x14ac:dyDescent="0.2">
      <c r="U146" s="12"/>
    </row>
    <row r="147" spans="21:21" x14ac:dyDescent="0.2">
      <c r="U147" s="12"/>
    </row>
    <row r="148" spans="21:21" x14ac:dyDescent="0.2">
      <c r="U148" s="12"/>
    </row>
    <row r="149" spans="21:21" x14ac:dyDescent="0.2">
      <c r="U149" s="12"/>
    </row>
    <row r="150" spans="21:21" x14ac:dyDescent="0.2">
      <c r="U150" s="12"/>
    </row>
    <row r="151" spans="21:21" x14ac:dyDescent="0.2">
      <c r="U151" s="12"/>
    </row>
    <row r="152" spans="21:21" x14ac:dyDescent="0.2">
      <c r="U152" s="12"/>
    </row>
    <row r="153" spans="21:21" x14ac:dyDescent="0.2">
      <c r="U153" s="12"/>
    </row>
    <row r="154" spans="21:21" x14ac:dyDescent="0.2">
      <c r="U154" s="12"/>
    </row>
    <row r="155" spans="21:21" x14ac:dyDescent="0.2">
      <c r="U155" s="12"/>
    </row>
    <row r="156" spans="21:21" x14ac:dyDescent="0.2">
      <c r="U156" s="12"/>
    </row>
    <row r="157" spans="21:21" x14ac:dyDescent="0.2">
      <c r="U157" s="12"/>
    </row>
    <row r="158" spans="21:21" x14ac:dyDescent="0.2">
      <c r="U158" s="12"/>
    </row>
  </sheetData>
  <pageMargins left="0.75" right="0.75" top="1" bottom="1" header="0.5" footer="0.5"/>
  <pageSetup scale="5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3E466-CAD0-406E-B867-4D061763B93C}">
  <dimension ref="A1:IM138"/>
  <sheetViews>
    <sheetView zoomScale="90" zoomScaleNormal="90" workbookViewId="0">
      <pane xSplit="1" ySplit="3" topLeftCell="B4" activePane="bottomRight" state="frozen"/>
      <selection pane="topRight" activeCell="B1" sqref="B1"/>
      <selection pane="bottomLeft" activeCell="A4" sqref="A4"/>
      <selection pane="bottomRight"/>
    </sheetView>
  </sheetViews>
  <sheetFormatPr defaultRowHeight="11.25" x14ac:dyDescent="0.2"/>
  <cols>
    <col min="1" max="1" width="9.7109375" style="24" customWidth="1"/>
    <col min="2" max="17" width="9.140625" style="24"/>
    <col min="18" max="18" width="10.5703125" style="24" customWidth="1"/>
    <col min="19" max="256" width="9.140625" style="24"/>
    <col min="257" max="257" width="9.7109375" style="24" customWidth="1"/>
    <col min="258" max="273" width="9.140625" style="24"/>
    <col min="274" max="274" width="10.5703125" style="24" customWidth="1"/>
    <col min="275" max="512" width="9.140625" style="24"/>
    <col min="513" max="513" width="9.7109375" style="24" customWidth="1"/>
    <col min="514" max="529" width="9.140625" style="24"/>
    <col min="530" max="530" width="10.5703125" style="24" customWidth="1"/>
    <col min="531" max="768" width="9.140625" style="24"/>
    <col min="769" max="769" width="9.7109375" style="24" customWidth="1"/>
    <col min="770" max="785" width="9.140625" style="24"/>
    <col min="786" max="786" width="10.5703125" style="24" customWidth="1"/>
    <col min="787" max="1024" width="9.140625" style="24"/>
    <col min="1025" max="1025" width="9.7109375" style="24" customWidth="1"/>
    <col min="1026" max="1041" width="9.140625" style="24"/>
    <col min="1042" max="1042" width="10.5703125" style="24" customWidth="1"/>
    <col min="1043" max="1280" width="9.140625" style="24"/>
    <col min="1281" max="1281" width="9.7109375" style="24" customWidth="1"/>
    <col min="1282" max="1297" width="9.140625" style="24"/>
    <col min="1298" max="1298" width="10.5703125" style="24" customWidth="1"/>
    <col min="1299" max="1536" width="9.140625" style="24"/>
    <col min="1537" max="1537" width="9.7109375" style="24" customWidth="1"/>
    <col min="1538" max="1553" width="9.140625" style="24"/>
    <col min="1554" max="1554" width="10.5703125" style="24" customWidth="1"/>
    <col min="1555" max="1792" width="9.140625" style="24"/>
    <col min="1793" max="1793" width="9.7109375" style="24" customWidth="1"/>
    <col min="1794" max="1809" width="9.140625" style="24"/>
    <col min="1810" max="1810" width="10.5703125" style="24" customWidth="1"/>
    <col min="1811" max="2048" width="9.140625" style="24"/>
    <col min="2049" max="2049" width="9.7109375" style="24" customWidth="1"/>
    <col min="2050" max="2065" width="9.140625" style="24"/>
    <col min="2066" max="2066" width="10.5703125" style="24" customWidth="1"/>
    <col min="2067" max="2304" width="9.140625" style="24"/>
    <col min="2305" max="2305" width="9.7109375" style="24" customWidth="1"/>
    <col min="2306" max="2321" width="9.140625" style="24"/>
    <col min="2322" max="2322" width="10.5703125" style="24" customWidth="1"/>
    <col min="2323" max="2560" width="9.140625" style="24"/>
    <col min="2561" max="2561" width="9.7109375" style="24" customWidth="1"/>
    <col min="2562" max="2577" width="9.140625" style="24"/>
    <col min="2578" max="2578" width="10.5703125" style="24" customWidth="1"/>
    <col min="2579" max="2816" width="9.140625" style="24"/>
    <col min="2817" max="2817" width="9.7109375" style="24" customWidth="1"/>
    <col min="2818" max="2833" width="9.140625" style="24"/>
    <col min="2834" max="2834" width="10.5703125" style="24" customWidth="1"/>
    <col min="2835" max="3072" width="9.140625" style="24"/>
    <col min="3073" max="3073" width="9.7109375" style="24" customWidth="1"/>
    <col min="3074" max="3089" width="9.140625" style="24"/>
    <col min="3090" max="3090" width="10.5703125" style="24" customWidth="1"/>
    <col min="3091" max="3328" width="9.140625" style="24"/>
    <col min="3329" max="3329" width="9.7109375" style="24" customWidth="1"/>
    <col min="3330" max="3345" width="9.140625" style="24"/>
    <col min="3346" max="3346" width="10.5703125" style="24" customWidth="1"/>
    <col min="3347" max="3584" width="9.140625" style="24"/>
    <col min="3585" max="3585" width="9.7109375" style="24" customWidth="1"/>
    <col min="3586" max="3601" width="9.140625" style="24"/>
    <col min="3602" max="3602" width="10.5703125" style="24" customWidth="1"/>
    <col min="3603" max="3840" width="9.140625" style="24"/>
    <col min="3841" max="3841" width="9.7109375" style="24" customWidth="1"/>
    <col min="3842" max="3857" width="9.140625" style="24"/>
    <col min="3858" max="3858" width="10.5703125" style="24" customWidth="1"/>
    <col min="3859" max="4096" width="9.140625" style="24"/>
    <col min="4097" max="4097" width="9.7109375" style="24" customWidth="1"/>
    <col min="4098" max="4113" width="9.140625" style="24"/>
    <col min="4114" max="4114" width="10.5703125" style="24" customWidth="1"/>
    <col min="4115" max="4352" width="9.140625" style="24"/>
    <col min="4353" max="4353" width="9.7109375" style="24" customWidth="1"/>
    <col min="4354" max="4369" width="9.140625" style="24"/>
    <col min="4370" max="4370" width="10.5703125" style="24" customWidth="1"/>
    <col min="4371" max="4608" width="9.140625" style="24"/>
    <col min="4609" max="4609" width="9.7109375" style="24" customWidth="1"/>
    <col min="4610" max="4625" width="9.140625" style="24"/>
    <col min="4626" max="4626" width="10.5703125" style="24" customWidth="1"/>
    <col min="4627" max="4864" width="9.140625" style="24"/>
    <col min="4865" max="4865" width="9.7109375" style="24" customWidth="1"/>
    <col min="4866" max="4881" width="9.140625" style="24"/>
    <col min="4882" max="4882" width="10.5703125" style="24" customWidth="1"/>
    <col min="4883" max="5120" width="9.140625" style="24"/>
    <col min="5121" max="5121" width="9.7109375" style="24" customWidth="1"/>
    <col min="5122" max="5137" width="9.140625" style="24"/>
    <col min="5138" max="5138" width="10.5703125" style="24" customWidth="1"/>
    <col min="5139" max="5376" width="9.140625" style="24"/>
    <col min="5377" max="5377" width="9.7109375" style="24" customWidth="1"/>
    <col min="5378" max="5393" width="9.140625" style="24"/>
    <col min="5394" max="5394" width="10.5703125" style="24" customWidth="1"/>
    <col min="5395" max="5632" width="9.140625" style="24"/>
    <col min="5633" max="5633" width="9.7109375" style="24" customWidth="1"/>
    <col min="5634" max="5649" width="9.140625" style="24"/>
    <col min="5650" max="5650" width="10.5703125" style="24" customWidth="1"/>
    <col min="5651" max="5888" width="9.140625" style="24"/>
    <col min="5889" max="5889" width="9.7109375" style="24" customWidth="1"/>
    <col min="5890" max="5905" width="9.140625" style="24"/>
    <col min="5906" max="5906" width="10.5703125" style="24" customWidth="1"/>
    <col min="5907" max="6144" width="9.140625" style="24"/>
    <col min="6145" max="6145" width="9.7109375" style="24" customWidth="1"/>
    <col min="6146" max="6161" width="9.140625" style="24"/>
    <col min="6162" max="6162" width="10.5703125" style="24" customWidth="1"/>
    <col min="6163" max="6400" width="9.140625" style="24"/>
    <col min="6401" max="6401" width="9.7109375" style="24" customWidth="1"/>
    <col min="6402" max="6417" width="9.140625" style="24"/>
    <col min="6418" max="6418" width="10.5703125" style="24" customWidth="1"/>
    <col min="6419" max="6656" width="9.140625" style="24"/>
    <col min="6657" max="6657" width="9.7109375" style="24" customWidth="1"/>
    <col min="6658" max="6673" width="9.140625" style="24"/>
    <col min="6674" max="6674" width="10.5703125" style="24" customWidth="1"/>
    <col min="6675" max="6912" width="9.140625" style="24"/>
    <col min="6913" max="6913" width="9.7109375" style="24" customWidth="1"/>
    <col min="6914" max="6929" width="9.140625" style="24"/>
    <col min="6930" max="6930" width="10.5703125" style="24" customWidth="1"/>
    <col min="6931" max="7168" width="9.140625" style="24"/>
    <col min="7169" max="7169" width="9.7109375" style="24" customWidth="1"/>
    <col min="7170" max="7185" width="9.140625" style="24"/>
    <col min="7186" max="7186" width="10.5703125" style="24" customWidth="1"/>
    <col min="7187" max="7424" width="9.140625" style="24"/>
    <col min="7425" max="7425" width="9.7109375" style="24" customWidth="1"/>
    <col min="7426" max="7441" width="9.140625" style="24"/>
    <col min="7442" max="7442" width="10.5703125" style="24" customWidth="1"/>
    <col min="7443" max="7680" width="9.140625" style="24"/>
    <col min="7681" max="7681" width="9.7109375" style="24" customWidth="1"/>
    <col min="7682" max="7697" width="9.140625" style="24"/>
    <col min="7698" max="7698" width="10.5703125" style="24" customWidth="1"/>
    <col min="7699" max="7936" width="9.140625" style="24"/>
    <col min="7937" max="7937" width="9.7109375" style="24" customWidth="1"/>
    <col min="7938" max="7953" width="9.140625" style="24"/>
    <col min="7954" max="7954" width="10.5703125" style="24" customWidth="1"/>
    <col min="7955" max="8192" width="9.140625" style="24"/>
    <col min="8193" max="8193" width="9.7109375" style="24" customWidth="1"/>
    <col min="8194" max="8209" width="9.140625" style="24"/>
    <col min="8210" max="8210" width="10.5703125" style="24" customWidth="1"/>
    <col min="8211" max="8448" width="9.140625" style="24"/>
    <col min="8449" max="8449" width="9.7109375" style="24" customWidth="1"/>
    <col min="8450" max="8465" width="9.140625" style="24"/>
    <col min="8466" max="8466" width="10.5703125" style="24" customWidth="1"/>
    <col min="8467" max="8704" width="9.140625" style="24"/>
    <col min="8705" max="8705" width="9.7109375" style="24" customWidth="1"/>
    <col min="8706" max="8721" width="9.140625" style="24"/>
    <col min="8722" max="8722" width="10.5703125" style="24" customWidth="1"/>
    <col min="8723" max="8960" width="9.140625" style="24"/>
    <col min="8961" max="8961" width="9.7109375" style="24" customWidth="1"/>
    <col min="8962" max="8977" width="9.140625" style="24"/>
    <col min="8978" max="8978" width="10.5703125" style="24" customWidth="1"/>
    <col min="8979" max="9216" width="9.140625" style="24"/>
    <col min="9217" max="9217" width="9.7109375" style="24" customWidth="1"/>
    <col min="9218" max="9233" width="9.140625" style="24"/>
    <col min="9234" max="9234" width="10.5703125" style="24" customWidth="1"/>
    <col min="9235" max="9472" width="9.140625" style="24"/>
    <col min="9473" max="9473" width="9.7109375" style="24" customWidth="1"/>
    <col min="9474" max="9489" width="9.140625" style="24"/>
    <col min="9490" max="9490" width="10.5703125" style="24" customWidth="1"/>
    <col min="9491" max="9728" width="9.140625" style="24"/>
    <col min="9729" max="9729" width="9.7109375" style="24" customWidth="1"/>
    <col min="9730" max="9745" width="9.140625" style="24"/>
    <col min="9746" max="9746" width="10.5703125" style="24" customWidth="1"/>
    <col min="9747" max="9984" width="9.140625" style="24"/>
    <col min="9985" max="9985" width="9.7109375" style="24" customWidth="1"/>
    <col min="9986" max="10001" width="9.140625" style="24"/>
    <col min="10002" max="10002" width="10.5703125" style="24" customWidth="1"/>
    <col min="10003" max="10240" width="9.140625" style="24"/>
    <col min="10241" max="10241" width="9.7109375" style="24" customWidth="1"/>
    <col min="10242" max="10257" width="9.140625" style="24"/>
    <col min="10258" max="10258" width="10.5703125" style="24" customWidth="1"/>
    <col min="10259" max="10496" width="9.140625" style="24"/>
    <col min="10497" max="10497" width="9.7109375" style="24" customWidth="1"/>
    <col min="10498" max="10513" width="9.140625" style="24"/>
    <col min="10514" max="10514" width="10.5703125" style="24" customWidth="1"/>
    <col min="10515" max="10752" width="9.140625" style="24"/>
    <col min="10753" max="10753" width="9.7109375" style="24" customWidth="1"/>
    <col min="10754" max="10769" width="9.140625" style="24"/>
    <col min="10770" max="10770" width="10.5703125" style="24" customWidth="1"/>
    <col min="10771" max="11008" width="9.140625" style="24"/>
    <col min="11009" max="11009" width="9.7109375" style="24" customWidth="1"/>
    <col min="11010" max="11025" width="9.140625" style="24"/>
    <col min="11026" max="11026" width="10.5703125" style="24" customWidth="1"/>
    <col min="11027" max="11264" width="9.140625" style="24"/>
    <col min="11265" max="11265" width="9.7109375" style="24" customWidth="1"/>
    <col min="11266" max="11281" width="9.140625" style="24"/>
    <col min="11282" max="11282" width="10.5703125" style="24" customWidth="1"/>
    <col min="11283" max="11520" width="9.140625" style="24"/>
    <col min="11521" max="11521" width="9.7109375" style="24" customWidth="1"/>
    <col min="11522" max="11537" width="9.140625" style="24"/>
    <col min="11538" max="11538" width="10.5703125" style="24" customWidth="1"/>
    <col min="11539" max="11776" width="9.140625" style="24"/>
    <col min="11777" max="11777" width="9.7109375" style="24" customWidth="1"/>
    <col min="11778" max="11793" width="9.140625" style="24"/>
    <col min="11794" max="11794" width="10.5703125" style="24" customWidth="1"/>
    <col min="11795" max="12032" width="9.140625" style="24"/>
    <col min="12033" max="12033" width="9.7109375" style="24" customWidth="1"/>
    <col min="12034" max="12049" width="9.140625" style="24"/>
    <col min="12050" max="12050" width="10.5703125" style="24" customWidth="1"/>
    <col min="12051" max="12288" width="9.140625" style="24"/>
    <col min="12289" max="12289" width="9.7109375" style="24" customWidth="1"/>
    <col min="12290" max="12305" width="9.140625" style="24"/>
    <col min="12306" max="12306" width="10.5703125" style="24" customWidth="1"/>
    <col min="12307" max="12544" width="9.140625" style="24"/>
    <col min="12545" max="12545" width="9.7109375" style="24" customWidth="1"/>
    <col min="12546" max="12561" width="9.140625" style="24"/>
    <col min="12562" max="12562" width="10.5703125" style="24" customWidth="1"/>
    <col min="12563" max="12800" width="9.140625" style="24"/>
    <col min="12801" max="12801" width="9.7109375" style="24" customWidth="1"/>
    <col min="12802" max="12817" width="9.140625" style="24"/>
    <col min="12818" max="12818" width="10.5703125" style="24" customWidth="1"/>
    <col min="12819" max="13056" width="9.140625" style="24"/>
    <col min="13057" max="13057" width="9.7109375" style="24" customWidth="1"/>
    <col min="13058" max="13073" width="9.140625" style="24"/>
    <col min="13074" max="13074" width="10.5703125" style="24" customWidth="1"/>
    <col min="13075" max="13312" width="9.140625" style="24"/>
    <col min="13313" max="13313" width="9.7109375" style="24" customWidth="1"/>
    <col min="13314" max="13329" width="9.140625" style="24"/>
    <col min="13330" max="13330" width="10.5703125" style="24" customWidth="1"/>
    <col min="13331" max="13568" width="9.140625" style="24"/>
    <col min="13569" max="13569" width="9.7109375" style="24" customWidth="1"/>
    <col min="13570" max="13585" width="9.140625" style="24"/>
    <col min="13586" max="13586" width="10.5703125" style="24" customWidth="1"/>
    <col min="13587" max="13824" width="9.140625" style="24"/>
    <col min="13825" max="13825" width="9.7109375" style="24" customWidth="1"/>
    <col min="13826" max="13841" width="9.140625" style="24"/>
    <col min="13842" max="13842" width="10.5703125" style="24" customWidth="1"/>
    <col min="13843" max="14080" width="9.140625" style="24"/>
    <col min="14081" max="14081" width="9.7109375" style="24" customWidth="1"/>
    <col min="14082" max="14097" width="9.140625" style="24"/>
    <col min="14098" max="14098" width="10.5703125" style="24" customWidth="1"/>
    <col min="14099" max="14336" width="9.140625" style="24"/>
    <col min="14337" max="14337" width="9.7109375" style="24" customWidth="1"/>
    <col min="14338" max="14353" width="9.140625" style="24"/>
    <col min="14354" max="14354" width="10.5703125" style="24" customWidth="1"/>
    <col min="14355" max="14592" width="9.140625" style="24"/>
    <col min="14593" max="14593" width="9.7109375" style="24" customWidth="1"/>
    <col min="14594" max="14609" width="9.140625" style="24"/>
    <col min="14610" max="14610" width="10.5703125" style="24" customWidth="1"/>
    <col min="14611" max="14848" width="9.140625" style="24"/>
    <col min="14849" max="14849" width="9.7109375" style="24" customWidth="1"/>
    <col min="14850" max="14865" width="9.140625" style="24"/>
    <col min="14866" max="14866" width="10.5703125" style="24" customWidth="1"/>
    <col min="14867" max="15104" width="9.140625" style="24"/>
    <col min="15105" max="15105" width="9.7109375" style="24" customWidth="1"/>
    <col min="15106" max="15121" width="9.140625" style="24"/>
    <col min="15122" max="15122" width="10.5703125" style="24" customWidth="1"/>
    <col min="15123" max="15360" width="9.140625" style="24"/>
    <col min="15361" max="15361" width="9.7109375" style="24" customWidth="1"/>
    <col min="15362" max="15377" width="9.140625" style="24"/>
    <col min="15378" max="15378" width="10.5703125" style="24" customWidth="1"/>
    <col min="15379" max="15616" width="9.140625" style="24"/>
    <col min="15617" max="15617" width="9.7109375" style="24" customWidth="1"/>
    <col min="15618" max="15633" width="9.140625" style="24"/>
    <col min="15634" max="15634" width="10.5703125" style="24" customWidth="1"/>
    <col min="15635" max="15872" width="9.140625" style="24"/>
    <col min="15873" max="15873" width="9.7109375" style="24" customWidth="1"/>
    <col min="15874" max="15889" width="9.140625" style="24"/>
    <col min="15890" max="15890" width="10.5703125" style="24" customWidth="1"/>
    <col min="15891" max="16128" width="9.140625" style="24"/>
    <col min="16129" max="16129" width="9.7109375" style="24" customWidth="1"/>
    <col min="16130" max="16145" width="9.140625" style="24"/>
    <col min="16146" max="16146" width="10.5703125" style="24" customWidth="1"/>
    <col min="16147" max="16384" width="9.140625" style="24"/>
  </cols>
  <sheetData>
    <row r="1" spans="1:19" x14ac:dyDescent="0.2">
      <c r="A1" s="58" t="s">
        <v>380</v>
      </c>
      <c r="B1" s="7"/>
      <c r="C1" s="7"/>
      <c r="D1" s="7"/>
      <c r="E1" s="7"/>
      <c r="F1" s="7"/>
      <c r="G1" s="7"/>
      <c r="H1" s="7"/>
      <c r="I1" s="7"/>
      <c r="J1" s="7"/>
      <c r="K1" s="7"/>
      <c r="L1" s="7"/>
      <c r="M1" s="7"/>
      <c r="N1" s="7"/>
      <c r="O1" s="7"/>
      <c r="P1" s="7"/>
      <c r="Q1" s="7"/>
      <c r="R1" s="7"/>
      <c r="S1" s="7"/>
    </row>
    <row r="2" spans="1:19" x14ac:dyDescent="0.2">
      <c r="A2" s="9" t="s">
        <v>1</v>
      </c>
      <c r="B2" s="9" t="s">
        <v>2</v>
      </c>
      <c r="C2" s="9" t="s">
        <v>3</v>
      </c>
      <c r="D2" s="9" t="s">
        <v>4</v>
      </c>
      <c r="E2" s="9" t="s">
        <v>5</v>
      </c>
      <c r="F2" s="9" t="s">
        <v>6</v>
      </c>
      <c r="G2" s="9" t="s">
        <v>7</v>
      </c>
      <c r="H2" s="9" t="s">
        <v>8</v>
      </c>
      <c r="I2" s="9" t="s">
        <v>9</v>
      </c>
      <c r="J2" s="9" t="s">
        <v>10</v>
      </c>
      <c r="K2" s="9" t="s">
        <v>11</v>
      </c>
      <c r="L2" s="9" t="s">
        <v>12</v>
      </c>
      <c r="M2" s="9" t="s">
        <v>13</v>
      </c>
      <c r="N2" s="9" t="s">
        <v>363</v>
      </c>
      <c r="O2" s="9" t="s">
        <v>364</v>
      </c>
      <c r="P2" s="9" t="s">
        <v>365</v>
      </c>
      <c r="Q2" s="9" t="s">
        <v>366</v>
      </c>
      <c r="R2" s="21" t="s">
        <v>367</v>
      </c>
      <c r="S2" s="21" t="s">
        <v>368</v>
      </c>
    </row>
    <row r="3" spans="1:19" x14ac:dyDescent="0.2">
      <c r="A3" s="8"/>
      <c r="B3" s="8" t="s">
        <v>14</v>
      </c>
      <c r="C3" s="8"/>
      <c r="D3" s="8"/>
      <c r="E3" s="8"/>
      <c r="F3" s="8"/>
      <c r="G3" s="10"/>
      <c r="H3" s="8"/>
      <c r="I3" s="8"/>
      <c r="J3" s="8"/>
      <c r="K3" s="8"/>
      <c r="L3" s="8"/>
      <c r="M3" s="8"/>
      <c r="N3" s="8"/>
      <c r="O3" s="8"/>
      <c r="P3" s="8"/>
      <c r="Q3" s="8"/>
      <c r="R3" s="8"/>
      <c r="S3" s="8"/>
    </row>
    <row r="4" spans="1:19" x14ac:dyDescent="0.2">
      <c r="A4" s="8"/>
      <c r="B4" s="8"/>
      <c r="C4" s="8"/>
      <c r="D4" s="8"/>
      <c r="E4" s="8"/>
      <c r="F4" s="8"/>
      <c r="G4" s="8"/>
      <c r="H4" s="8"/>
      <c r="I4" s="8"/>
      <c r="J4" s="8"/>
      <c r="K4" s="8"/>
      <c r="L4" s="8"/>
      <c r="M4" s="8"/>
      <c r="N4" s="8"/>
      <c r="O4" s="8"/>
      <c r="P4" s="8"/>
      <c r="Q4" s="8"/>
      <c r="R4" s="8"/>
      <c r="S4" s="8"/>
    </row>
    <row r="5" spans="1:19" x14ac:dyDescent="0.2">
      <c r="A5" s="8"/>
      <c r="B5" s="8"/>
      <c r="C5" s="8"/>
      <c r="D5" s="8"/>
      <c r="E5" s="8" t="s">
        <v>14</v>
      </c>
      <c r="F5" s="8"/>
      <c r="H5" s="8"/>
      <c r="I5" s="8"/>
      <c r="J5" s="8"/>
      <c r="K5" s="10" t="s">
        <v>355</v>
      </c>
      <c r="L5" s="8"/>
      <c r="M5" s="8"/>
      <c r="N5" s="8"/>
      <c r="O5" s="8"/>
      <c r="P5" s="8"/>
      <c r="Q5" s="8"/>
      <c r="R5" s="8"/>
      <c r="S5" s="8"/>
    </row>
    <row r="6" spans="1:19" x14ac:dyDescent="0.2">
      <c r="A6" s="8">
        <v>1995</v>
      </c>
      <c r="B6" s="13">
        <v>723.46373000000006</v>
      </c>
      <c r="C6" s="13">
        <v>536.06561999999997</v>
      </c>
      <c r="D6" s="13">
        <v>500.55709999999999</v>
      </c>
      <c r="E6" s="13">
        <v>660.98657000000003</v>
      </c>
      <c r="F6" s="13">
        <v>913.49167999999997</v>
      </c>
      <c r="G6" s="13">
        <v>2599.98308</v>
      </c>
      <c r="H6" s="13">
        <v>4598.6203000000005</v>
      </c>
      <c r="I6" s="13">
        <v>3492.4161600000002</v>
      </c>
      <c r="J6" s="13">
        <v>1013.9183400000001</v>
      </c>
      <c r="K6" s="13">
        <v>580.10337000000004</v>
      </c>
      <c r="L6" s="13">
        <v>859.53949</v>
      </c>
      <c r="M6" s="13">
        <v>1153.62149</v>
      </c>
      <c r="N6" s="13">
        <f t="shared" ref="N6:N35" si="0">SUM(B6:D6)</f>
        <v>1760.08645</v>
      </c>
      <c r="O6" s="13">
        <f t="shared" ref="O6" si="1">SUM(E6:G6)</f>
        <v>4174.4613300000001</v>
      </c>
      <c r="P6" s="13">
        <f t="shared" ref="P6" si="2">SUM(H6:J6)</f>
        <v>9104.9548000000013</v>
      </c>
      <c r="Q6" s="13">
        <f t="shared" ref="Q6" si="3">SUM(K6:M6)</f>
        <v>2593.2643499999999</v>
      </c>
      <c r="R6" s="13">
        <f t="shared" ref="R6:R30" si="4">N6+O6+P6+Q6</f>
        <v>17632.766930000002</v>
      </c>
      <c r="S6" s="30" t="s">
        <v>15</v>
      </c>
    </row>
    <row r="7" spans="1:19" x14ac:dyDescent="0.2">
      <c r="A7" s="8">
        <v>1996</v>
      </c>
      <c r="B7" s="13">
        <v>1188.36889</v>
      </c>
      <c r="C7" s="13">
        <v>801.13063</v>
      </c>
      <c r="D7" s="13">
        <v>1425.3193200000001</v>
      </c>
      <c r="E7" s="13">
        <v>1503.98874</v>
      </c>
      <c r="F7" s="13">
        <v>2856.2582900000002</v>
      </c>
      <c r="G7" s="13">
        <v>4442.2740400000002</v>
      </c>
      <c r="H7" s="13">
        <v>2471.0492100000001</v>
      </c>
      <c r="I7" s="13">
        <v>2057.0482099999999</v>
      </c>
      <c r="J7" s="13">
        <v>3539.9996500000002</v>
      </c>
      <c r="K7" s="13">
        <v>3079.8621400000002</v>
      </c>
      <c r="L7" s="13">
        <v>4161.4342500000002</v>
      </c>
      <c r="M7" s="13">
        <v>2714.5813400000002</v>
      </c>
      <c r="N7" s="13">
        <f t="shared" ref="N7:N32" si="5">SUM(B7:D7)</f>
        <v>3414.8188399999999</v>
      </c>
      <c r="O7" s="13">
        <f t="shared" ref="O7:O35" si="6">SUM(E7:G7)</f>
        <v>8802.5210700000007</v>
      </c>
      <c r="P7" s="13">
        <f t="shared" ref="P7:P35" si="7">SUM(H7:J7)</f>
        <v>8068.0970699999998</v>
      </c>
      <c r="Q7" s="13">
        <f t="shared" ref="Q7:Q32" si="8">SUM(K7:M7)</f>
        <v>9955.8777300000002</v>
      </c>
      <c r="R7" s="13">
        <f t="shared" si="4"/>
        <v>30241.314709999999</v>
      </c>
      <c r="S7" s="13">
        <f t="shared" ref="S7:S35" si="9">Q6+N7+O7+P7</f>
        <v>22878.70133</v>
      </c>
    </row>
    <row r="8" spans="1:19" x14ac:dyDescent="0.2">
      <c r="A8" s="8">
        <v>1997</v>
      </c>
      <c r="B8" s="13">
        <v>703.96287000000007</v>
      </c>
      <c r="C8" s="13">
        <v>1353.6370100000001</v>
      </c>
      <c r="D8" s="13">
        <v>1043.2448899999999</v>
      </c>
      <c r="E8" s="13">
        <v>1378.43731</v>
      </c>
      <c r="F8" s="13">
        <v>202.94213999999999</v>
      </c>
      <c r="G8" s="13">
        <v>267.73034999999999</v>
      </c>
      <c r="H8" s="13">
        <v>460.17655999999999</v>
      </c>
      <c r="I8" s="13">
        <v>771.11608999999999</v>
      </c>
      <c r="J8" s="13">
        <v>7572.1123699999998</v>
      </c>
      <c r="K8" s="13">
        <v>346.03766999999999</v>
      </c>
      <c r="L8" s="13">
        <v>2082.6628799999999</v>
      </c>
      <c r="M8" s="13">
        <v>1002.0237100000001</v>
      </c>
      <c r="N8" s="13">
        <f t="shared" si="5"/>
        <v>3100.8447700000002</v>
      </c>
      <c r="O8" s="13">
        <f t="shared" si="6"/>
        <v>1849.1098</v>
      </c>
      <c r="P8" s="13">
        <f t="shared" si="7"/>
        <v>8803.4050200000001</v>
      </c>
      <c r="Q8" s="13">
        <f t="shared" si="8"/>
        <v>3430.72426</v>
      </c>
      <c r="R8" s="13">
        <f t="shared" si="4"/>
        <v>17184.083849999999</v>
      </c>
      <c r="S8" s="13">
        <f t="shared" si="9"/>
        <v>23709.23732</v>
      </c>
    </row>
    <row r="9" spans="1:19" x14ac:dyDescent="0.2">
      <c r="A9" s="8">
        <v>1998</v>
      </c>
      <c r="B9" s="13">
        <v>508.39904999999999</v>
      </c>
      <c r="C9" s="13">
        <v>914.32735000000002</v>
      </c>
      <c r="D9" s="13">
        <v>423.45962000000003</v>
      </c>
      <c r="E9" s="13">
        <v>4631.0310900000004</v>
      </c>
      <c r="F9" s="13">
        <v>6106.1015299999999</v>
      </c>
      <c r="G9" s="13">
        <v>7610.7392100000006</v>
      </c>
      <c r="H9" s="13">
        <v>3977.0983700000002</v>
      </c>
      <c r="I9" s="13">
        <v>2821.3532700000001</v>
      </c>
      <c r="J9" s="13">
        <v>452.92462</v>
      </c>
      <c r="K9" s="13">
        <v>1127.5552600000001</v>
      </c>
      <c r="L9" s="13">
        <v>2538.3096399999999</v>
      </c>
      <c r="M9" s="13">
        <v>4236.8042999999998</v>
      </c>
      <c r="N9" s="13">
        <f t="shared" si="5"/>
        <v>1846.1860200000001</v>
      </c>
      <c r="O9" s="13">
        <f t="shared" si="6"/>
        <v>18347.87183</v>
      </c>
      <c r="P9" s="13">
        <f t="shared" si="7"/>
        <v>7251.37626</v>
      </c>
      <c r="Q9" s="13">
        <f t="shared" si="8"/>
        <v>7902.6692000000003</v>
      </c>
      <c r="R9" s="13">
        <f t="shared" si="4"/>
        <v>35348.103310000006</v>
      </c>
      <c r="S9" s="13">
        <f t="shared" si="9"/>
        <v>30876.158370000001</v>
      </c>
    </row>
    <row r="10" spans="1:19" x14ac:dyDescent="0.2">
      <c r="A10" s="8">
        <v>1999</v>
      </c>
      <c r="B10" s="13">
        <v>1794.1778100000001</v>
      </c>
      <c r="C10" s="13">
        <v>1622.52963</v>
      </c>
      <c r="D10" s="13">
        <v>4182.1719300000004</v>
      </c>
      <c r="E10" s="13">
        <v>4486.36078</v>
      </c>
      <c r="F10" s="13">
        <v>2118.1401599999999</v>
      </c>
      <c r="G10" s="13">
        <v>5054.4793500000005</v>
      </c>
      <c r="H10" s="13">
        <v>6406.3165100000006</v>
      </c>
      <c r="I10" s="13">
        <v>4486.7527</v>
      </c>
      <c r="J10" s="13">
        <v>1353.9366300000002</v>
      </c>
      <c r="K10" s="13">
        <v>719.98331000000007</v>
      </c>
      <c r="L10" s="13">
        <v>1793.3449800000001</v>
      </c>
      <c r="M10" s="13">
        <v>4174.2298700000001</v>
      </c>
      <c r="N10" s="13">
        <f t="shared" si="5"/>
        <v>7598.8793700000006</v>
      </c>
      <c r="O10" s="13">
        <f t="shared" si="6"/>
        <v>11658.98029</v>
      </c>
      <c r="P10" s="13">
        <f t="shared" si="7"/>
        <v>12247.005840000002</v>
      </c>
      <c r="Q10" s="13">
        <f t="shared" si="8"/>
        <v>6687.5581600000005</v>
      </c>
      <c r="R10" s="13">
        <f t="shared" si="4"/>
        <v>38192.42366</v>
      </c>
      <c r="S10" s="13">
        <f t="shared" si="9"/>
        <v>39407.534700000004</v>
      </c>
    </row>
    <row r="11" spans="1:19" x14ac:dyDescent="0.2">
      <c r="A11" s="8">
        <v>2000</v>
      </c>
      <c r="B11" s="13">
        <v>2146.8497200000002</v>
      </c>
      <c r="C11" s="13">
        <v>2360.2317000000003</v>
      </c>
      <c r="D11" s="13">
        <v>1980.93905</v>
      </c>
      <c r="E11" s="13">
        <v>997.98381000000006</v>
      </c>
      <c r="F11" s="13">
        <v>2202.9106099999999</v>
      </c>
      <c r="G11" s="13">
        <v>5043.3650100000004</v>
      </c>
      <c r="H11" s="13">
        <v>3360.97244</v>
      </c>
      <c r="I11" s="13">
        <v>3651.90488</v>
      </c>
      <c r="J11" s="13">
        <v>1556.42579</v>
      </c>
      <c r="K11" s="13">
        <v>3237.3657000000003</v>
      </c>
      <c r="L11" s="13">
        <v>2336.7910500000003</v>
      </c>
      <c r="M11" s="13">
        <v>1479.1075000000001</v>
      </c>
      <c r="N11" s="13">
        <f t="shared" si="5"/>
        <v>6488.0204700000004</v>
      </c>
      <c r="O11" s="13">
        <f t="shared" si="6"/>
        <v>8244.2594300000001</v>
      </c>
      <c r="P11" s="13">
        <f t="shared" si="7"/>
        <v>8569.3031099999989</v>
      </c>
      <c r="Q11" s="13">
        <f t="shared" si="8"/>
        <v>7053.2642500000002</v>
      </c>
      <c r="R11" s="13">
        <f t="shared" si="4"/>
        <v>30354.847260000002</v>
      </c>
      <c r="S11" s="13">
        <f t="shared" si="9"/>
        <v>29989.141170000003</v>
      </c>
    </row>
    <row r="12" spans="1:19" x14ac:dyDescent="0.2">
      <c r="A12" s="8">
        <v>2001</v>
      </c>
      <c r="B12" s="13">
        <v>4030.4868200000001</v>
      </c>
      <c r="C12" s="13">
        <v>2399.3761300000001</v>
      </c>
      <c r="D12" s="13">
        <v>2823.3533400000001</v>
      </c>
      <c r="E12" s="13">
        <v>769.95382000000006</v>
      </c>
      <c r="F12" s="13">
        <v>794.71861999999999</v>
      </c>
      <c r="G12" s="13">
        <v>1601.1636000000001</v>
      </c>
      <c r="H12" s="13">
        <v>1711.67652</v>
      </c>
      <c r="I12" s="13">
        <v>1775.89744</v>
      </c>
      <c r="J12" s="13">
        <v>1367.5963200000001</v>
      </c>
      <c r="K12" s="13">
        <v>1156.04756</v>
      </c>
      <c r="L12" s="13">
        <v>1050.9569100000001</v>
      </c>
      <c r="M12" s="13">
        <v>701.51337000000001</v>
      </c>
      <c r="N12" s="13">
        <f t="shared" si="5"/>
        <v>9253.2162900000003</v>
      </c>
      <c r="O12" s="13">
        <f t="shared" si="6"/>
        <v>3165.8360400000001</v>
      </c>
      <c r="P12" s="13">
        <f t="shared" si="7"/>
        <v>4855.1702800000003</v>
      </c>
      <c r="Q12" s="13">
        <f t="shared" si="8"/>
        <v>2908.51784</v>
      </c>
      <c r="R12" s="13">
        <f t="shared" si="4"/>
        <v>20182.740450000001</v>
      </c>
      <c r="S12" s="13">
        <f t="shared" si="9"/>
        <v>24327.486859999997</v>
      </c>
    </row>
    <row r="13" spans="1:19" x14ac:dyDescent="0.2">
      <c r="A13" s="8">
        <v>2002</v>
      </c>
      <c r="B13" s="13">
        <v>829.50223000000005</v>
      </c>
      <c r="C13" s="13">
        <v>844.01889000000006</v>
      </c>
      <c r="D13" s="13">
        <v>883.75972000000002</v>
      </c>
      <c r="E13" s="13">
        <v>1067.1960300000001</v>
      </c>
      <c r="F13" s="13">
        <v>2034.8060400000002</v>
      </c>
      <c r="G13" s="13">
        <v>2115.8355000000001</v>
      </c>
      <c r="H13" s="13">
        <v>1654.16155</v>
      </c>
      <c r="I13" s="13">
        <v>2137.48837</v>
      </c>
      <c r="J13" s="13">
        <v>1229.9486200000001</v>
      </c>
      <c r="K13" s="13">
        <v>1035.8232600000001</v>
      </c>
      <c r="L13" s="13">
        <v>1029.4176400000001</v>
      </c>
      <c r="M13" s="13">
        <v>1094.5068900000001</v>
      </c>
      <c r="N13" s="13">
        <f t="shared" si="5"/>
        <v>2557.2808400000004</v>
      </c>
      <c r="O13" s="13">
        <f t="shared" si="6"/>
        <v>5217.8375700000006</v>
      </c>
      <c r="P13" s="13">
        <f t="shared" si="7"/>
        <v>5021.59854</v>
      </c>
      <c r="Q13" s="13">
        <f t="shared" si="8"/>
        <v>3159.7477900000004</v>
      </c>
      <c r="R13" s="13">
        <f t="shared" si="4"/>
        <v>15956.464740000003</v>
      </c>
      <c r="S13" s="13">
        <f t="shared" si="9"/>
        <v>15705.234789999999</v>
      </c>
    </row>
    <row r="14" spans="1:19" x14ac:dyDescent="0.2">
      <c r="A14" s="8">
        <v>2003</v>
      </c>
      <c r="B14" s="13">
        <v>681.56166000000007</v>
      </c>
      <c r="C14" s="13">
        <v>753.08067000000005</v>
      </c>
      <c r="D14" s="13">
        <v>1056.6156100000001</v>
      </c>
      <c r="E14" s="13">
        <v>1801.72795</v>
      </c>
      <c r="F14" s="13">
        <v>2334.8243499999999</v>
      </c>
      <c r="G14" s="13">
        <v>2568.30998</v>
      </c>
      <c r="H14" s="13">
        <v>1673.53674</v>
      </c>
      <c r="I14" s="13">
        <v>684.14677000000006</v>
      </c>
      <c r="J14" s="13">
        <v>772.67737999999997</v>
      </c>
      <c r="K14" s="13">
        <v>1015.8751</v>
      </c>
      <c r="L14" s="13">
        <v>827.12728000000004</v>
      </c>
      <c r="M14" s="13">
        <v>608.08659999999998</v>
      </c>
      <c r="N14" s="13">
        <f t="shared" si="5"/>
        <v>2491.2579400000004</v>
      </c>
      <c r="O14" s="13">
        <f t="shared" si="6"/>
        <v>6704.8622799999994</v>
      </c>
      <c r="P14" s="13">
        <f t="shared" si="7"/>
        <v>3130.3608899999999</v>
      </c>
      <c r="Q14" s="13">
        <f t="shared" si="8"/>
        <v>2451.08898</v>
      </c>
      <c r="R14" s="13">
        <f t="shared" si="4"/>
        <v>14777.570090000001</v>
      </c>
      <c r="S14" s="13">
        <f t="shared" si="9"/>
        <v>15486.2289</v>
      </c>
    </row>
    <row r="15" spans="1:19" x14ac:dyDescent="0.2">
      <c r="A15" s="8">
        <v>2004</v>
      </c>
      <c r="B15" s="13">
        <v>451.57490999999999</v>
      </c>
      <c r="C15" s="13">
        <v>1249.73064</v>
      </c>
      <c r="D15" s="13">
        <v>2624.8593500000002</v>
      </c>
      <c r="E15" s="13">
        <v>1584.5893599999999</v>
      </c>
      <c r="F15" s="13">
        <v>1682.48416</v>
      </c>
      <c r="G15" s="13">
        <v>1821.73362</v>
      </c>
      <c r="H15" s="13">
        <v>636.60162000000003</v>
      </c>
      <c r="I15" s="13">
        <v>654.10099000000002</v>
      </c>
      <c r="J15" s="13">
        <v>958.84861000000001</v>
      </c>
      <c r="K15" s="13">
        <v>1479.6208300000001</v>
      </c>
      <c r="L15" s="13">
        <v>1479.3773000000001</v>
      </c>
      <c r="M15" s="13">
        <v>1283.4528</v>
      </c>
      <c r="N15" s="13">
        <f t="shared" si="5"/>
        <v>4326.1648999999998</v>
      </c>
      <c r="O15" s="13">
        <f t="shared" si="6"/>
        <v>5088.8071399999999</v>
      </c>
      <c r="P15" s="13">
        <f t="shared" si="7"/>
        <v>2249.5512200000003</v>
      </c>
      <c r="Q15" s="13">
        <f t="shared" si="8"/>
        <v>4242.45093</v>
      </c>
      <c r="R15" s="13">
        <f t="shared" si="4"/>
        <v>15906.974190000001</v>
      </c>
      <c r="S15" s="13">
        <f t="shared" si="9"/>
        <v>14115.612240000002</v>
      </c>
    </row>
    <row r="16" spans="1:19" x14ac:dyDescent="0.2">
      <c r="A16" s="8">
        <v>2005</v>
      </c>
      <c r="B16" s="13">
        <v>1830.4765600000001</v>
      </c>
      <c r="C16" s="13">
        <v>1695.5872100000001</v>
      </c>
      <c r="D16" s="13">
        <v>1866.7540100000001</v>
      </c>
      <c r="E16" s="13">
        <v>1038.42399</v>
      </c>
      <c r="F16" s="13">
        <v>2901.91768</v>
      </c>
      <c r="G16" s="13">
        <v>2650.3504800000001</v>
      </c>
      <c r="H16" s="13">
        <v>3840.8373000000001</v>
      </c>
      <c r="I16" s="13">
        <v>1917.48351</v>
      </c>
      <c r="J16" s="13">
        <v>2792.79423</v>
      </c>
      <c r="K16" s="13">
        <v>1993.8589200000001</v>
      </c>
      <c r="L16" s="13">
        <v>2525.2073</v>
      </c>
      <c r="M16" s="13">
        <v>2419.3313900000003</v>
      </c>
      <c r="N16" s="13">
        <f t="shared" si="5"/>
        <v>5392.8177800000003</v>
      </c>
      <c r="O16" s="13">
        <f t="shared" si="6"/>
        <v>6590.6921499999999</v>
      </c>
      <c r="P16" s="13">
        <f t="shared" si="7"/>
        <v>8551.1150400000006</v>
      </c>
      <c r="Q16" s="13">
        <f t="shared" si="8"/>
        <v>6938.3976100000009</v>
      </c>
      <c r="R16" s="13">
        <f t="shared" si="4"/>
        <v>27473.022580000001</v>
      </c>
      <c r="S16" s="13">
        <f t="shared" si="9"/>
        <v>24777.0759</v>
      </c>
    </row>
    <row r="17" spans="1:19" x14ac:dyDescent="0.2">
      <c r="A17" s="8">
        <v>2006</v>
      </c>
      <c r="B17" s="13">
        <v>3651.86654</v>
      </c>
      <c r="C17" s="13">
        <v>2827.8107199999999</v>
      </c>
      <c r="D17" s="13">
        <v>4339.0819300000003</v>
      </c>
      <c r="E17" s="13">
        <v>2765.3165199999999</v>
      </c>
      <c r="F17" s="13">
        <v>6137.1555100000005</v>
      </c>
      <c r="G17" s="13">
        <v>4309.5132700000004</v>
      </c>
      <c r="H17" s="13">
        <v>2846.7982500000003</v>
      </c>
      <c r="I17" s="13">
        <v>9235.7375100000008</v>
      </c>
      <c r="J17" s="13">
        <v>3460.4690000000001</v>
      </c>
      <c r="K17" s="13">
        <v>2265.9160099999999</v>
      </c>
      <c r="L17" s="13">
        <v>3541.8825700000002</v>
      </c>
      <c r="M17" s="13">
        <v>3754.0660700000003</v>
      </c>
      <c r="N17" s="13">
        <f t="shared" si="5"/>
        <v>10818.759190000001</v>
      </c>
      <c r="O17" s="13">
        <f t="shared" si="6"/>
        <v>13211.9853</v>
      </c>
      <c r="P17" s="13">
        <f t="shared" si="7"/>
        <v>15543.00476</v>
      </c>
      <c r="Q17" s="13">
        <f t="shared" si="8"/>
        <v>9561.8646500000013</v>
      </c>
      <c r="R17" s="13">
        <f t="shared" si="4"/>
        <v>49135.613900000004</v>
      </c>
      <c r="S17" s="13">
        <f t="shared" si="9"/>
        <v>46512.146860000001</v>
      </c>
    </row>
    <row r="18" spans="1:19" x14ac:dyDescent="0.2">
      <c r="A18" s="8">
        <v>2007</v>
      </c>
      <c r="B18" s="13">
        <v>2785.9555100000002</v>
      </c>
      <c r="C18" s="13">
        <v>4957.1269899999998</v>
      </c>
      <c r="D18" s="13">
        <v>6059.1826000000001</v>
      </c>
      <c r="E18" s="13">
        <v>3408.6872800000001</v>
      </c>
      <c r="F18" s="13">
        <v>3634.72714</v>
      </c>
      <c r="G18" s="13">
        <v>4917.0744700000005</v>
      </c>
      <c r="H18" s="13">
        <v>4909.0756099999999</v>
      </c>
      <c r="I18" s="13">
        <v>3452.75272</v>
      </c>
      <c r="J18" s="13">
        <v>8647.9256700000005</v>
      </c>
      <c r="K18" s="13">
        <v>5093.2531600000002</v>
      </c>
      <c r="L18" s="13">
        <v>3840.4517700000001</v>
      </c>
      <c r="M18" s="13">
        <v>2804.6604600000001</v>
      </c>
      <c r="N18" s="13">
        <f t="shared" si="5"/>
        <v>13802.265100000001</v>
      </c>
      <c r="O18" s="13">
        <f t="shared" si="6"/>
        <v>11960.488890000001</v>
      </c>
      <c r="P18" s="13">
        <f t="shared" si="7"/>
        <v>17009.754000000001</v>
      </c>
      <c r="Q18" s="13">
        <f t="shared" si="8"/>
        <v>11738.365389999999</v>
      </c>
      <c r="R18" s="13">
        <f t="shared" si="4"/>
        <v>54510.873379999997</v>
      </c>
      <c r="S18" s="13">
        <f t="shared" si="9"/>
        <v>52334.372640000001</v>
      </c>
    </row>
    <row r="19" spans="1:19" x14ac:dyDescent="0.2">
      <c r="A19" s="8">
        <v>2008</v>
      </c>
      <c r="B19" s="13">
        <v>9406.4421000000002</v>
      </c>
      <c r="C19" s="13">
        <v>6765.7767300000005</v>
      </c>
      <c r="D19" s="13">
        <v>6882.2153100000005</v>
      </c>
      <c r="E19" s="13">
        <v>11808.5638</v>
      </c>
      <c r="F19" s="13">
        <v>21724.283930000001</v>
      </c>
      <c r="G19" s="13">
        <v>5112.8825299999999</v>
      </c>
      <c r="H19" s="13">
        <v>13939.48467</v>
      </c>
      <c r="I19" s="13">
        <v>8950.3118300000006</v>
      </c>
      <c r="J19" s="13">
        <v>11243.85039</v>
      </c>
      <c r="K19" s="13">
        <v>8218.8726700000007</v>
      </c>
      <c r="L19" s="13">
        <v>5399.3675300000004</v>
      </c>
      <c r="M19" s="13">
        <v>5722.7505200000005</v>
      </c>
      <c r="N19" s="13">
        <f t="shared" si="5"/>
        <v>23054.434140000001</v>
      </c>
      <c r="O19" s="13">
        <f t="shared" si="6"/>
        <v>38645.730260000004</v>
      </c>
      <c r="P19" s="13">
        <f t="shared" si="7"/>
        <v>34133.646890000004</v>
      </c>
      <c r="Q19" s="13">
        <f t="shared" si="8"/>
        <v>19340.990720000002</v>
      </c>
      <c r="R19" s="13">
        <f t="shared" si="4"/>
        <v>115174.80201000001</v>
      </c>
      <c r="S19" s="13">
        <f t="shared" si="9"/>
        <v>107572.17668</v>
      </c>
    </row>
    <row r="20" spans="1:19" x14ac:dyDescent="0.2">
      <c r="A20" s="8">
        <v>2009</v>
      </c>
      <c r="B20" s="13">
        <v>2844.7342800000001</v>
      </c>
      <c r="C20" s="13">
        <v>3097.2472000000002</v>
      </c>
      <c r="D20" s="13">
        <v>3519.0695599999999</v>
      </c>
      <c r="E20" s="13">
        <v>2177.6346100000001</v>
      </c>
      <c r="F20" s="13">
        <v>3269.8276100000003</v>
      </c>
      <c r="G20" s="13">
        <v>3831.2473300000001</v>
      </c>
      <c r="H20" s="13">
        <v>3172.7848100000001</v>
      </c>
      <c r="I20" s="13">
        <v>2823.0182199999999</v>
      </c>
      <c r="J20" s="13">
        <v>2885.8092000000001</v>
      </c>
      <c r="K20" s="13">
        <v>4925.7620299999999</v>
      </c>
      <c r="L20" s="13">
        <v>6885.4557500000001</v>
      </c>
      <c r="M20" s="13">
        <v>2728.11607</v>
      </c>
      <c r="N20" s="13">
        <f t="shared" si="5"/>
        <v>9461.0510400000003</v>
      </c>
      <c r="O20" s="13">
        <f t="shared" si="6"/>
        <v>9278.7095499999996</v>
      </c>
      <c r="P20" s="13">
        <f t="shared" si="7"/>
        <v>8881.6122300000006</v>
      </c>
      <c r="Q20" s="13">
        <f t="shared" si="8"/>
        <v>14539.333849999999</v>
      </c>
      <c r="R20" s="13">
        <f t="shared" si="4"/>
        <v>42160.70667</v>
      </c>
      <c r="S20" s="13">
        <f t="shared" si="9"/>
        <v>46962.363539999998</v>
      </c>
    </row>
    <row r="21" spans="1:19" x14ac:dyDescent="0.2">
      <c r="A21" s="8">
        <v>2010</v>
      </c>
      <c r="B21" s="13">
        <v>6786.18</v>
      </c>
      <c r="C21" s="13">
        <v>8338.027</v>
      </c>
      <c r="D21" s="13">
        <v>10777.09</v>
      </c>
      <c r="E21" s="13">
        <v>10805.987000000001</v>
      </c>
      <c r="F21" s="13">
        <v>11171.282000000001</v>
      </c>
      <c r="G21" s="13">
        <v>17356.376</v>
      </c>
      <c r="H21" s="13">
        <v>15759.231</v>
      </c>
      <c r="I21" s="13">
        <v>8218.0370000000003</v>
      </c>
      <c r="J21" s="13">
        <v>12430.183000000001</v>
      </c>
      <c r="K21" s="13">
        <v>12938.969000000001</v>
      </c>
      <c r="L21" s="13">
        <v>19891.999</v>
      </c>
      <c r="M21" s="13">
        <v>8911.7070000000003</v>
      </c>
      <c r="N21" s="13">
        <f t="shared" si="5"/>
        <v>25901.296999999999</v>
      </c>
      <c r="O21" s="13">
        <f t="shared" si="6"/>
        <v>39333.645000000004</v>
      </c>
      <c r="P21" s="13">
        <f t="shared" si="7"/>
        <v>36407.451000000001</v>
      </c>
      <c r="Q21" s="13">
        <f t="shared" si="8"/>
        <v>41742.675000000003</v>
      </c>
      <c r="R21" s="13">
        <f t="shared" si="4"/>
        <v>143385.06800000003</v>
      </c>
      <c r="S21" s="13">
        <f t="shared" si="9"/>
        <v>116181.72685000001</v>
      </c>
    </row>
    <row r="22" spans="1:19" x14ac:dyDescent="0.2">
      <c r="A22" s="8">
        <v>2011</v>
      </c>
      <c r="B22" s="13">
        <v>9756.5324500000006</v>
      </c>
      <c r="C22" s="13">
        <v>9721.2759800000003</v>
      </c>
      <c r="D22" s="13">
        <v>13637.93347</v>
      </c>
      <c r="E22" s="13">
        <v>16117.389080000001</v>
      </c>
      <c r="F22" s="13">
        <v>16200.51446</v>
      </c>
      <c r="G22" s="13">
        <v>25819.763440000002</v>
      </c>
      <c r="H22" s="13">
        <v>16972.045190000001</v>
      </c>
      <c r="I22" s="13">
        <v>9450.5586600000006</v>
      </c>
      <c r="J22" s="13">
        <v>11597.37998</v>
      </c>
      <c r="K22" s="13">
        <v>9166.3903900000005</v>
      </c>
      <c r="L22" s="13">
        <v>7046.6200699999999</v>
      </c>
      <c r="M22" s="13">
        <v>11585.881530000001</v>
      </c>
      <c r="N22" s="13">
        <f t="shared" si="5"/>
        <v>33115.741900000001</v>
      </c>
      <c r="O22" s="13">
        <f t="shared" si="6"/>
        <v>58137.666980000002</v>
      </c>
      <c r="P22" s="13">
        <f t="shared" si="7"/>
        <v>38019.983829999997</v>
      </c>
      <c r="Q22" s="13">
        <f t="shared" si="8"/>
        <v>27798.891990000004</v>
      </c>
      <c r="R22" s="13">
        <f t="shared" si="4"/>
        <v>157072.28470000002</v>
      </c>
      <c r="S22" s="13">
        <f t="shared" si="9"/>
        <v>171016.06771000003</v>
      </c>
    </row>
    <row r="23" spans="1:19" x14ac:dyDescent="0.2">
      <c r="A23" s="8">
        <v>2012</v>
      </c>
      <c r="B23" s="13">
        <v>5755.0945700000002</v>
      </c>
      <c r="C23" s="13">
        <v>14608.01641</v>
      </c>
      <c r="D23" s="13">
        <v>8690.1380100000006</v>
      </c>
      <c r="E23" s="13">
        <v>29674.760270000002</v>
      </c>
      <c r="F23" s="13">
        <v>9857.4269999999997</v>
      </c>
      <c r="G23" s="13">
        <v>18728.033520000001</v>
      </c>
      <c r="H23" s="13">
        <v>14351.331530000001</v>
      </c>
      <c r="I23" s="13">
        <v>12774.87096</v>
      </c>
      <c r="J23" s="13">
        <v>13982.5625</v>
      </c>
      <c r="K23" s="13">
        <v>13586.6026</v>
      </c>
      <c r="L23" s="13">
        <v>14635.447970000001</v>
      </c>
      <c r="M23" s="13">
        <v>12208.746070000001</v>
      </c>
      <c r="N23" s="13">
        <f t="shared" si="5"/>
        <v>29053.24899</v>
      </c>
      <c r="O23" s="13">
        <f t="shared" si="6"/>
        <v>58260.220790000007</v>
      </c>
      <c r="P23" s="13">
        <f t="shared" si="7"/>
        <v>41108.764990000003</v>
      </c>
      <c r="Q23" s="13">
        <f t="shared" si="8"/>
        <v>40430.79664</v>
      </c>
      <c r="R23" s="13">
        <f t="shared" si="4"/>
        <v>168853.03141</v>
      </c>
      <c r="S23" s="13">
        <f t="shared" si="9"/>
        <v>156221.12676000001</v>
      </c>
    </row>
    <row r="24" spans="1:19" x14ac:dyDescent="0.2">
      <c r="A24" s="8">
        <v>2013</v>
      </c>
      <c r="B24" s="13">
        <v>10966.219800000001</v>
      </c>
      <c r="C24" s="13">
        <v>11686.188910000001</v>
      </c>
      <c r="D24" s="13">
        <v>5437.5548800000006</v>
      </c>
      <c r="E24" s="13">
        <v>5812.5584200000003</v>
      </c>
      <c r="F24" s="13">
        <v>9711.2053400000004</v>
      </c>
      <c r="G24" s="13">
        <v>6797.6287499999999</v>
      </c>
      <c r="H24" s="13">
        <v>6148.3735100000004</v>
      </c>
      <c r="I24" s="13">
        <v>5967.4115499999998</v>
      </c>
      <c r="J24" s="13">
        <v>5372.2100300000002</v>
      </c>
      <c r="K24" s="13">
        <v>4286.6228700000001</v>
      </c>
      <c r="L24" s="13">
        <v>6734.6325800000004</v>
      </c>
      <c r="M24" s="13">
        <v>4430.3361000000004</v>
      </c>
      <c r="N24" s="13">
        <f t="shared" si="5"/>
        <v>28089.963590000003</v>
      </c>
      <c r="O24" s="13">
        <f t="shared" si="6"/>
        <v>22321.392510000001</v>
      </c>
      <c r="P24" s="13">
        <f t="shared" si="7"/>
        <v>17487.99509</v>
      </c>
      <c r="Q24" s="13">
        <f t="shared" si="8"/>
        <v>15451.591550000001</v>
      </c>
      <c r="R24" s="13">
        <f t="shared" si="4"/>
        <v>83350.942739999999</v>
      </c>
      <c r="S24" s="13">
        <f t="shared" si="9"/>
        <v>108330.14783</v>
      </c>
    </row>
    <row r="25" spans="1:19" x14ac:dyDescent="0.2">
      <c r="A25" s="8">
        <v>2014</v>
      </c>
      <c r="B25" s="13">
        <v>6774.9492200000004</v>
      </c>
      <c r="C25" s="13">
        <v>4292.6244999999999</v>
      </c>
      <c r="D25" s="13">
        <v>4678.5251200000002</v>
      </c>
      <c r="E25" s="13">
        <v>4800.2304800000002</v>
      </c>
      <c r="F25" s="13">
        <v>5650.7778200000002</v>
      </c>
      <c r="G25" s="13">
        <v>4614.0365300000003</v>
      </c>
      <c r="H25" s="13">
        <v>4558.5003299999998</v>
      </c>
      <c r="I25" s="13">
        <v>4107.1064699999997</v>
      </c>
      <c r="J25" s="13">
        <v>4292.62237</v>
      </c>
      <c r="K25" s="13">
        <v>3276.90418</v>
      </c>
      <c r="L25" s="13">
        <v>2939.7919200000001</v>
      </c>
      <c r="M25" s="13">
        <v>2700.5275999999999</v>
      </c>
      <c r="N25" s="13">
        <f t="shared" si="5"/>
        <v>15746.098840000001</v>
      </c>
      <c r="O25" s="13">
        <f t="shared" si="6"/>
        <v>15065.044830000003</v>
      </c>
      <c r="P25" s="13">
        <f t="shared" si="7"/>
        <v>12958.229169999999</v>
      </c>
      <c r="Q25" s="13">
        <f t="shared" si="8"/>
        <v>8917.2237000000005</v>
      </c>
      <c r="R25" s="13">
        <f t="shared" si="4"/>
        <v>52686.596540000006</v>
      </c>
      <c r="S25" s="13">
        <f t="shared" si="9"/>
        <v>59220.964390000001</v>
      </c>
    </row>
    <row r="26" spans="1:19" x14ac:dyDescent="0.2">
      <c r="A26" s="8">
        <v>2015</v>
      </c>
      <c r="B26" s="13">
        <v>2587.6205600000003</v>
      </c>
      <c r="C26" s="13">
        <v>3175.9450200000001</v>
      </c>
      <c r="D26" s="13">
        <v>3185.0756200000001</v>
      </c>
      <c r="E26" s="13">
        <v>3657.8355099999999</v>
      </c>
      <c r="F26" s="13">
        <v>3319.12788</v>
      </c>
      <c r="G26" s="13">
        <v>5055.4122900000002</v>
      </c>
      <c r="H26" s="13">
        <v>3223.1245200000003</v>
      </c>
      <c r="I26" s="13">
        <v>5214.6780699999999</v>
      </c>
      <c r="J26" s="13">
        <v>4908.9392900000003</v>
      </c>
      <c r="K26" s="13">
        <v>4342.7547599999998</v>
      </c>
      <c r="L26" s="13">
        <v>3710.2427400000001</v>
      </c>
      <c r="M26" s="13">
        <v>3601.5268300000002</v>
      </c>
      <c r="N26" s="13">
        <f t="shared" si="5"/>
        <v>8948.6412</v>
      </c>
      <c r="O26" s="13">
        <f t="shared" si="6"/>
        <v>12032.375680000001</v>
      </c>
      <c r="P26" s="13">
        <f t="shared" si="7"/>
        <v>13346.74188</v>
      </c>
      <c r="Q26" s="13">
        <f t="shared" si="8"/>
        <v>11654.52433</v>
      </c>
      <c r="R26" s="13">
        <f t="shared" si="4"/>
        <v>45982.283090000004</v>
      </c>
      <c r="S26" s="13">
        <f t="shared" si="9"/>
        <v>43244.982459999999</v>
      </c>
    </row>
    <row r="27" spans="1:19" x14ac:dyDescent="0.2">
      <c r="A27" s="8">
        <v>2016</v>
      </c>
      <c r="B27" s="13">
        <v>2626.67695</v>
      </c>
      <c r="C27" s="13">
        <v>3570.5644400000001</v>
      </c>
      <c r="D27" s="13">
        <v>5224.12817</v>
      </c>
      <c r="E27" s="13">
        <v>2802.6745900000001</v>
      </c>
      <c r="F27" s="13">
        <v>3281.8031799999999</v>
      </c>
      <c r="G27" s="13">
        <v>4510.1713399999999</v>
      </c>
      <c r="H27" s="13">
        <v>4041.4967900000001</v>
      </c>
      <c r="I27" s="13">
        <v>4126.0755399999998</v>
      </c>
      <c r="J27" s="13">
        <v>5820.3932700000005</v>
      </c>
      <c r="K27" s="13">
        <v>3679.7127399999999</v>
      </c>
      <c r="L27" s="13">
        <v>4354.63022</v>
      </c>
      <c r="M27" s="13">
        <v>1745.67913</v>
      </c>
      <c r="N27" s="13">
        <f t="shared" si="5"/>
        <v>11421.369559999999</v>
      </c>
      <c r="O27" s="13">
        <f t="shared" si="6"/>
        <v>10594.649109999998</v>
      </c>
      <c r="P27" s="13">
        <f t="shared" si="7"/>
        <v>13987.9656</v>
      </c>
      <c r="Q27" s="13">
        <f t="shared" si="8"/>
        <v>9780.0220900000004</v>
      </c>
      <c r="R27" s="13">
        <f t="shared" si="4"/>
        <v>45784.006359999999</v>
      </c>
      <c r="S27" s="13">
        <f t="shared" si="9"/>
        <v>47658.508600000001</v>
      </c>
    </row>
    <row r="28" spans="1:19" x14ac:dyDescent="0.2">
      <c r="A28" s="8">
        <v>2017</v>
      </c>
      <c r="B28" s="13">
        <v>2071.0131999999999</v>
      </c>
      <c r="C28" s="13">
        <v>2274.60286</v>
      </c>
      <c r="D28" s="13">
        <v>3665.25288</v>
      </c>
      <c r="E28" s="13">
        <v>3647.1748599999996</v>
      </c>
      <c r="F28" s="13">
        <v>3745.6610899999996</v>
      </c>
      <c r="G28" s="13">
        <v>4959.3272799999995</v>
      </c>
      <c r="H28" s="13">
        <v>3520.0287699999999</v>
      </c>
      <c r="I28" s="13">
        <v>5425.9889800000001</v>
      </c>
      <c r="J28" s="13">
        <v>5434.32438</v>
      </c>
      <c r="K28" s="13">
        <v>2439.4478199999999</v>
      </c>
      <c r="L28" s="13">
        <v>3338.7948799999999</v>
      </c>
      <c r="M28" s="13">
        <v>3242.1837599999999</v>
      </c>
      <c r="N28" s="13">
        <f t="shared" si="5"/>
        <v>8010.8689400000003</v>
      </c>
      <c r="O28" s="13">
        <f t="shared" si="6"/>
        <v>12352.163229999998</v>
      </c>
      <c r="P28" s="13">
        <f t="shared" si="7"/>
        <v>14380.342129999999</v>
      </c>
      <c r="Q28" s="13">
        <f t="shared" si="8"/>
        <v>9020.4264599999988</v>
      </c>
      <c r="R28" s="13">
        <f t="shared" si="4"/>
        <v>43763.800759999998</v>
      </c>
      <c r="S28" s="13">
        <f t="shared" si="9"/>
        <v>44523.396389999994</v>
      </c>
    </row>
    <row r="29" spans="1:19" x14ac:dyDescent="0.2">
      <c r="A29" s="8">
        <v>2018</v>
      </c>
      <c r="B29" s="13">
        <v>2105.7939700000002</v>
      </c>
      <c r="C29" s="13">
        <v>3850.2817199999995</v>
      </c>
      <c r="D29" s="13">
        <v>4120.26703</v>
      </c>
      <c r="E29" s="13">
        <v>4317.9707900000003</v>
      </c>
      <c r="F29" s="13">
        <v>5150.5167899999997</v>
      </c>
      <c r="G29" s="13">
        <v>4580.0033899999999</v>
      </c>
      <c r="H29" s="13">
        <v>4995.00407</v>
      </c>
      <c r="I29" s="13">
        <v>3800.3601999999996</v>
      </c>
      <c r="J29" s="13">
        <v>4717.7306099999996</v>
      </c>
      <c r="K29" s="13">
        <v>5362.8444200000004</v>
      </c>
      <c r="L29" s="13">
        <v>3966.6819599999999</v>
      </c>
      <c r="M29" s="13">
        <v>3377.3876399999999</v>
      </c>
      <c r="N29" s="13">
        <f t="shared" si="5"/>
        <v>10076.342720000001</v>
      </c>
      <c r="O29" s="13">
        <f t="shared" si="6"/>
        <v>14048.490970000001</v>
      </c>
      <c r="P29" s="13">
        <f t="shared" si="7"/>
        <v>13513.094880000001</v>
      </c>
      <c r="Q29" s="13">
        <f t="shared" si="8"/>
        <v>12706.91402</v>
      </c>
      <c r="R29" s="13">
        <f t="shared" si="4"/>
        <v>50344.84259</v>
      </c>
      <c r="S29" s="13">
        <f t="shared" si="9"/>
        <v>46658.355030000006</v>
      </c>
    </row>
    <row r="30" spans="1:19" x14ac:dyDescent="0.2">
      <c r="A30" s="8">
        <v>2019</v>
      </c>
      <c r="B30" s="13">
        <v>2126.9285399999999</v>
      </c>
      <c r="C30" s="13">
        <v>2686.0585099999998</v>
      </c>
      <c r="D30" s="13">
        <v>5655.5120999999999</v>
      </c>
      <c r="E30" s="13">
        <v>5287.8165899999995</v>
      </c>
      <c r="F30" s="13">
        <v>4963.6966199999997</v>
      </c>
      <c r="G30" s="13">
        <v>3987.3933700000002</v>
      </c>
      <c r="H30" s="13">
        <v>5668.8451899999991</v>
      </c>
      <c r="I30" s="13">
        <v>5392.6985000000004</v>
      </c>
      <c r="J30" s="13">
        <v>2780.3784599999999</v>
      </c>
      <c r="K30" s="13">
        <v>3889.2905399999995</v>
      </c>
      <c r="L30" s="13">
        <v>2461.3371199999997</v>
      </c>
      <c r="M30" s="13">
        <v>2988.3417199999999</v>
      </c>
      <c r="N30" s="13">
        <f t="shared" si="5"/>
        <v>10468.49915</v>
      </c>
      <c r="O30" s="13">
        <f t="shared" si="6"/>
        <v>14238.906579999999</v>
      </c>
      <c r="P30" s="13">
        <f t="shared" si="7"/>
        <v>13841.922149999999</v>
      </c>
      <c r="Q30" s="13">
        <f t="shared" si="8"/>
        <v>9338.9693799999986</v>
      </c>
      <c r="R30" s="13">
        <f t="shared" si="4"/>
        <v>47888.297259999992</v>
      </c>
      <c r="S30" s="13">
        <f t="shared" si="9"/>
        <v>51256.241899999994</v>
      </c>
    </row>
    <row r="31" spans="1:19" x14ac:dyDescent="0.2">
      <c r="A31" s="8">
        <v>2020</v>
      </c>
      <c r="B31" s="13">
        <v>2204.3469399999999</v>
      </c>
      <c r="C31" s="13">
        <v>3179.0619199999996</v>
      </c>
      <c r="D31" s="13">
        <v>4269.3577999999998</v>
      </c>
      <c r="E31" s="13">
        <v>3355.9328599999999</v>
      </c>
      <c r="F31" s="13">
        <v>3952.7056099999995</v>
      </c>
      <c r="G31" s="13">
        <v>3657.16527</v>
      </c>
      <c r="H31" s="13">
        <v>3937.4704299999999</v>
      </c>
      <c r="I31" s="13">
        <v>4456.6579300000003</v>
      </c>
      <c r="J31" s="13">
        <v>4577.91741</v>
      </c>
      <c r="K31" s="13">
        <v>5127.4488899999997</v>
      </c>
      <c r="L31" s="13">
        <v>4474.3724299999994</v>
      </c>
      <c r="M31" s="13">
        <v>5486.1430200000004</v>
      </c>
      <c r="N31" s="13">
        <f t="shared" si="5"/>
        <v>9652.7666599999993</v>
      </c>
      <c r="O31" s="13">
        <f t="shared" si="6"/>
        <v>10965.803739999999</v>
      </c>
      <c r="P31" s="13">
        <f t="shared" si="7"/>
        <v>12972.045770000001</v>
      </c>
      <c r="Q31" s="13">
        <f t="shared" si="8"/>
        <v>15087.964339999999</v>
      </c>
      <c r="R31" s="13">
        <f>N31+O31+P31+Q31</f>
        <v>48678.580509999993</v>
      </c>
      <c r="S31" s="13">
        <f t="shared" si="9"/>
        <v>42929.585549999996</v>
      </c>
    </row>
    <row r="32" spans="1:19" x14ac:dyDescent="0.2">
      <c r="A32" s="8">
        <v>2021</v>
      </c>
      <c r="B32" s="13">
        <v>5201.80861</v>
      </c>
      <c r="C32" s="13">
        <v>3746.0260299999995</v>
      </c>
      <c r="D32" s="13">
        <v>4308.7173599999996</v>
      </c>
      <c r="E32" s="13">
        <v>4309.75893</v>
      </c>
      <c r="F32" s="13">
        <v>6159.2393499999998</v>
      </c>
      <c r="G32" s="13">
        <v>6903.0673000000006</v>
      </c>
      <c r="H32" s="13">
        <v>7668.7639600000002</v>
      </c>
      <c r="I32" s="13">
        <v>7139.5441599999995</v>
      </c>
      <c r="J32" s="13">
        <v>5562.3068499999999</v>
      </c>
      <c r="K32" s="13">
        <v>4126.0549499999997</v>
      </c>
      <c r="L32" s="30">
        <v>6390.2009299999991</v>
      </c>
      <c r="M32" s="30">
        <v>4141.3220799999999</v>
      </c>
      <c r="N32" s="13">
        <f t="shared" si="5"/>
        <v>13256.552</v>
      </c>
      <c r="O32" s="13">
        <f t="shared" si="6"/>
        <v>17372.065580000002</v>
      </c>
      <c r="P32" s="13">
        <f t="shared" si="7"/>
        <v>20370.614969999999</v>
      </c>
      <c r="Q32" s="13">
        <f t="shared" si="8"/>
        <v>14657.577959999999</v>
      </c>
      <c r="R32" s="13">
        <f>N32+O32+P32+Q32</f>
        <v>65656.810509999996</v>
      </c>
      <c r="S32" s="13">
        <f t="shared" si="9"/>
        <v>66087.196889999992</v>
      </c>
    </row>
    <row r="33" spans="1:247" x14ac:dyDescent="0.2">
      <c r="A33" s="8">
        <v>2022</v>
      </c>
      <c r="B33" s="49">
        <v>3288.7349099999997</v>
      </c>
      <c r="C33" s="49">
        <v>2948.2118099999998</v>
      </c>
      <c r="D33" s="49">
        <v>5494.6495299999997</v>
      </c>
      <c r="E33" s="49">
        <v>4606.41752</v>
      </c>
      <c r="F33" s="49">
        <v>4518.6466099999998</v>
      </c>
      <c r="G33" s="49">
        <v>5620.7625699999999</v>
      </c>
      <c r="H33" s="49">
        <v>5132.3067099999998</v>
      </c>
      <c r="I33" s="30">
        <v>3495.8837999999996</v>
      </c>
      <c r="J33" s="30">
        <v>3312.1989900000003</v>
      </c>
      <c r="K33" s="30">
        <v>3834.1363199999996</v>
      </c>
      <c r="L33" s="30">
        <v>3679.2952599999999</v>
      </c>
      <c r="M33" s="30">
        <v>2729.3997499999996</v>
      </c>
      <c r="N33" s="13">
        <f t="shared" si="0"/>
        <v>11731.596249999999</v>
      </c>
      <c r="O33" s="13">
        <f t="shared" si="6"/>
        <v>14745.826699999998</v>
      </c>
      <c r="P33" s="13">
        <f t="shared" si="7"/>
        <v>11940.389500000001</v>
      </c>
      <c r="Q33" s="13">
        <f t="shared" ref="Q33" si="10">SUM(K33:M33)</f>
        <v>10242.831329999999</v>
      </c>
      <c r="R33" s="13">
        <f>N33+O33+P33+Q33</f>
        <v>48660.643779999999</v>
      </c>
      <c r="S33" s="13">
        <f t="shared" si="9"/>
        <v>53075.390409999993</v>
      </c>
    </row>
    <row r="34" spans="1:247" x14ac:dyDescent="0.2">
      <c r="A34" s="8">
        <v>2023</v>
      </c>
      <c r="B34" s="13">
        <v>2906.4119799999999</v>
      </c>
      <c r="C34" s="30">
        <v>3171.9171900000001</v>
      </c>
      <c r="D34" s="30">
        <v>3336.46821</v>
      </c>
      <c r="E34" s="30">
        <v>2217.0829199999998</v>
      </c>
      <c r="F34" s="30">
        <v>2233.3263000000002</v>
      </c>
      <c r="G34" s="30">
        <v>1592.4731999999999</v>
      </c>
      <c r="H34" s="30">
        <v>2781.8744299999998</v>
      </c>
      <c r="I34" s="30">
        <v>2076.33394</v>
      </c>
      <c r="J34" s="30">
        <v>2620.1250700000001</v>
      </c>
      <c r="K34" s="30">
        <v>1270.1055100000001</v>
      </c>
      <c r="L34" s="30">
        <v>1772.9204099999999</v>
      </c>
      <c r="M34" s="30">
        <v>1096.32591</v>
      </c>
      <c r="N34" s="13">
        <f t="shared" si="0"/>
        <v>9414.79738</v>
      </c>
      <c r="O34" s="13">
        <f t="shared" si="6"/>
        <v>6042.8824199999999</v>
      </c>
      <c r="P34" s="13">
        <f t="shared" si="7"/>
        <v>7478.3334400000003</v>
      </c>
      <c r="Q34" s="13">
        <f t="shared" ref="Q34" si="11">SUM(K34:M34)</f>
        <v>4139.3518299999996</v>
      </c>
      <c r="R34" s="13">
        <f>N34+O34+P34+Q34</f>
        <v>27075.36507</v>
      </c>
      <c r="S34" s="13">
        <f t="shared" si="9"/>
        <v>33178.844570000001</v>
      </c>
    </row>
    <row r="35" spans="1:247" x14ac:dyDescent="0.2">
      <c r="A35" s="8">
        <v>2024</v>
      </c>
      <c r="B35" s="13">
        <v>2642.6192900000001</v>
      </c>
      <c r="C35" s="30">
        <v>1559.6818499999999</v>
      </c>
      <c r="D35" s="30">
        <v>1839.2464799999998</v>
      </c>
      <c r="E35" s="30">
        <v>1539.84942</v>
      </c>
      <c r="F35" s="30">
        <v>1850.41407</v>
      </c>
      <c r="G35" s="30">
        <v>1515.1584599999999</v>
      </c>
      <c r="H35" s="30">
        <v>2635.9658800000002</v>
      </c>
      <c r="I35" s="30">
        <v>1980.7998899999998</v>
      </c>
      <c r="J35" s="30">
        <v>1331.7789500000001</v>
      </c>
      <c r="K35" s="30">
        <v>980.33888999999999</v>
      </c>
      <c r="L35" s="30">
        <v>1137.6606899999999</v>
      </c>
      <c r="M35" s="30" t="s">
        <v>15</v>
      </c>
      <c r="N35" s="13">
        <f t="shared" si="0"/>
        <v>6041.5476199999994</v>
      </c>
      <c r="O35" s="13">
        <f t="shared" si="6"/>
        <v>4905.4219499999999</v>
      </c>
      <c r="P35" s="13">
        <f t="shared" si="7"/>
        <v>5948.5447199999999</v>
      </c>
      <c r="Q35" s="30" t="s">
        <v>15</v>
      </c>
      <c r="R35" s="30" t="s">
        <v>15</v>
      </c>
      <c r="S35" s="13">
        <f t="shared" si="9"/>
        <v>21034.866119999999</v>
      </c>
    </row>
    <row r="36" spans="1:247" x14ac:dyDescent="0.2">
      <c r="A36" s="8"/>
      <c r="B36" s="8"/>
      <c r="C36" s="8"/>
      <c r="D36" s="8"/>
      <c r="E36" s="8"/>
      <c r="F36" s="8"/>
      <c r="H36" s="8"/>
      <c r="I36" s="8"/>
      <c r="J36" s="8"/>
      <c r="K36" s="10" t="s">
        <v>16</v>
      </c>
      <c r="L36" s="8"/>
      <c r="M36" s="8"/>
      <c r="N36" s="8"/>
      <c r="O36" s="8"/>
      <c r="P36" s="8"/>
      <c r="Q36" s="8"/>
      <c r="R36" s="8"/>
      <c r="S36" s="8"/>
    </row>
    <row r="37" spans="1:247" x14ac:dyDescent="0.2">
      <c r="A37" s="8">
        <v>1995</v>
      </c>
      <c r="B37" s="13">
        <v>4926.5531700000001</v>
      </c>
      <c r="C37" s="13">
        <v>2681.5912200000002</v>
      </c>
      <c r="D37" s="13">
        <v>4521.1681900000003</v>
      </c>
      <c r="E37" s="13">
        <v>4848.8586300000006</v>
      </c>
      <c r="F37" s="13">
        <v>4930.4924900000005</v>
      </c>
      <c r="G37" s="13">
        <v>6299.8920600000001</v>
      </c>
      <c r="H37" s="13">
        <v>3805.5194100000003</v>
      </c>
      <c r="I37" s="13">
        <v>6189.3223700000008</v>
      </c>
      <c r="J37" s="13">
        <v>5432.5240200000007</v>
      </c>
      <c r="K37" s="13">
        <v>7792.071210000001</v>
      </c>
      <c r="L37" s="13">
        <v>3601.7797200000005</v>
      </c>
      <c r="M37" s="13">
        <v>4138.4219800000001</v>
      </c>
      <c r="N37" s="13">
        <f t="shared" ref="N37:N66" si="12">SUM(B37:D37)</f>
        <v>12129.312580000002</v>
      </c>
      <c r="O37" s="13">
        <f t="shared" ref="O37" si="13">SUM(E37:G37)</f>
        <v>16079.243180000001</v>
      </c>
      <c r="P37" s="13">
        <f t="shared" ref="P37" si="14">SUM(H37:J37)</f>
        <v>15427.365800000001</v>
      </c>
      <c r="Q37" s="13">
        <f t="shared" ref="Q37" si="15">SUM(K37:M37)</f>
        <v>15532.27291</v>
      </c>
      <c r="R37" s="13">
        <f t="shared" ref="R37:R61" si="16">N37+O37+P37+Q37</f>
        <v>59168.194470000002</v>
      </c>
      <c r="S37" s="30" t="s">
        <v>15</v>
      </c>
    </row>
    <row r="38" spans="1:247" x14ac:dyDescent="0.2">
      <c r="A38" s="8">
        <v>1996</v>
      </c>
      <c r="B38" s="13">
        <v>5019.7547400000003</v>
      </c>
      <c r="C38" s="13">
        <v>5538.9195400000008</v>
      </c>
      <c r="D38" s="13">
        <v>5755.1655700000001</v>
      </c>
      <c r="E38" s="13">
        <v>7774.9063700000006</v>
      </c>
      <c r="F38" s="13">
        <v>5285.4186000000009</v>
      </c>
      <c r="G38" s="13">
        <v>6480.370820000001</v>
      </c>
      <c r="H38" s="13">
        <v>11395.309310000001</v>
      </c>
      <c r="I38" s="13">
        <v>9329.6087500000012</v>
      </c>
      <c r="J38" s="13">
        <v>9588.3942000000006</v>
      </c>
      <c r="K38" s="13">
        <v>37936.781190000002</v>
      </c>
      <c r="L38" s="13">
        <v>15631.571340000002</v>
      </c>
      <c r="M38" s="13">
        <v>16646.092540000001</v>
      </c>
      <c r="N38" s="13">
        <f t="shared" ref="N38:N63" si="17">SUM(B38:D38)</f>
        <v>16313.83985</v>
      </c>
      <c r="O38" s="13">
        <f t="shared" ref="O38:O66" si="18">SUM(E38:G38)</f>
        <v>19540.695790000002</v>
      </c>
      <c r="P38" s="13">
        <f t="shared" ref="P38:P66" si="19">SUM(H38:J38)</f>
        <v>30313.312260000006</v>
      </c>
      <c r="Q38" s="13">
        <f t="shared" ref="Q38:Q63" si="20">SUM(K38:M38)</f>
        <v>70214.445070000002</v>
      </c>
      <c r="R38" s="13">
        <f t="shared" si="16"/>
        <v>136382.29297000001</v>
      </c>
      <c r="S38" s="13">
        <f t="shared" ref="S38:S66" si="21">Q37+N38+O38+P38</f>
        <v>81700.120810000008</v>
      </c>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25"/>
      <c r="GM38" s="25"/>
      <c r="GN38" s="25"/>
      <c r="GO38" s="25"/>
      <c r="GP38" s="25"/>
      <c r="GQ38" s="25"/>
      <c r="GR38" s="25"/>
      <c r="GS38" s="25"/>
      <c r="GT38" s="25"/>
      <c r="GU38" s="25"/>
      <c r="GV38" s="25"/>
      <c r="GW38" s="25"/>
      <c r="GX38" s="25"/>
      <c r="GY38" s="25"/>
      <c r="GZ38" s="25"/>
      <c r="HA38" s="25"/>
      <c r="HB38" s="25"/>
      <c r="HC38" s="25"/>
      <c r="HD38" s="25"/>
      <c r="HE38" s="25"/>
      <c r="HF38" s="25"/>
      <c r="HG38" s="25"/>
      <c r="HH38" s="25"/>
      <c r="HI38" s="25"/>
      <c r="HJ38" s="25"/>
      <c r="HK38" s="25"/>
      <c r="HL38" s="25"/>
      <c r="HM38" s="25"/>
      <c r="HN38" s="25"/>
      <c r="HO38" s="25"/>
      <c r="HP38" s="25"/>
      <c r="HQ38" s="25"/>
      <c r="HR38" s="25"/>
      <c r="HS38" s="25"/>
      <c r="HT38" s="25"/>
      <c r="HU38" s="25"/>
      <c r="HV38" s="25"/>
      <c r="HW38" s="25"/>
      <c r="HX38" s="25"/>
      <c r="HY38" s="25"/>
      <c r="HZ38" s="25"/>
      <c r="IA38" s="25"/>
      <c r="IB38" s="25"/>
      <c r="IC38" s="25"/>
      <c r="ID38" s="25"/>
      <c r="IE38" s="25"/>
      <c r="IF38" s="25"/>
      <c r="IG38" s="25"/>
      <c r="IH38" s="25"/>
      <c r="II38" s="25"/>
      <c r="IJ38" s="25"/>
      <c r="IK38" s="25"/>
      <c r="IL38" s="25"/>
      <c r="IM38" s="25"/>
    </row>
    <row r="39" spans="1:247" x14ac:dyDescent="0.2">
      <c r="A39" s="8">
        <v>1997</v>
      </c>
      <c r="B39" s="13">
        <v>9186.6798100000015</v>
      </c>
      <c r="C39" s="13">
        <v>8065.7261300000009</v>
      </c>
      <c r="D39" s="13">
        <v>13439.125700000001</v>
      </c>
      <c r="E39" s="13">
        <v>16462.188820000003</v>
      </c>
      <c r="F39" s="13">
        <v>11327.506960000001</v>
      </c>
      <c r="G39" s="13">
        <v>14669.797450000002</v>
      </c>
      <c r="H39" s="13">
        <v>20921.88175</v>
      </c>
      <c r="I39" s="13">
        <v>19160.54679</v>
      </c>
      <c r="J39" s="13">
        <v>26946.073770000003</v>
      </c>
      <c r="K39" s="13">
        <v>14180.397000000001</v>
      </c>
      <c r="L39" s="13">
        <v>17410.33525</v>
      </c>
      <c r="M39" s="13">
        <v>17066.72121</v>
      </c>
      <c r="N39" s="13">
        <f t="shared" si="17"/>
        <v>30691.531640000005</v>
      </c>
      <c r="O39" s="13">
        <f t="shared" si="18"/>
        <v>42459.493230000007</v>
      </c>
      <c r="P39" s="13">
        <f t="shared" si="19"/>
        <v>67028.502310000011</v>
      </c>
      <c r="Q39" s="13">
        <f t="shared" si="20"/>
        <v>48657.453460000004</v>
      </c>
      <c r="R39" s="13">
        <f t="shared" si="16"/>
        <v>188836.98064000002</v>
      </c>
      <c r="S39" s="13">
        <f t="shared" si="21"/>
        <v>210393.97225000002</v>
      </c>
    </row>
    <row r="40" spans="1:247" x14ac:dyDescent="0.2">
      <c r="A40" s="8">
        <v>1998</v>
      </c>
      <c r="B40" s="13">
        <v>9877.5361300000004</v>
      </c>
      <c r="C40" s="13">
        <v>11703.79672</v>
      </c>
      <c r="D40" s="13">
        <v>22660.857450000003</v>
      </c>
      <c r="E40" s="13">
        <v>25816.734020000004</v>
      </c>
      <c r="F40" s="13">
        <v>27033.334790000001</v>
      </c>
      <c r="G40" s="13">
        <v>27708.508520000003</v>
      </c>
      <c r="H40" s="13">
        <v>32378.078040000004</v>
      </c>
      <c r="I40" s="13">
        <v>23910.816930000001</v>
      </c>
      <c r="J40" s="13">
        <v>22049.715380000001</v>
      </c>
      <c r="K40" s="13">
        <v>10237.95542</v>
      </c>
      <c r="L40" s="13">
        <v>24752.976710000003</v>
      </c>
      <c r="M40" s="13">
        <v>23929.180660000002</v>
      </c>
      <c r="N40" s="13">
        <f t="shared" si="17"/>
        <v>44242.190300000002</v>
      </c>
      <c r="O40" s="13">
        <f t="shared" si="18"/>
        <v>80558.57733</v>
      </c>
      <c r="P40" s="13">
        <f t="shared" si="19"/>
        <v>78338.610350000003</v>
      </c>
      <c r="Q40" s="13">
        <f t="shared" si="20"/>
        <v>58920.112789999999</v>
      </c>
      <c r="R40" s="13">
        <f t="shared" si="16"/>
        <v>262059.49076999997</v>
      </c>
      <c r="S40" s="13">
        <f t="shared" si="21"/>
        <v>251796.83144000001</v>
      </c>
    </row>
    <row r="41" spans="1:247" x14ac:dyDescent="0.2">
      <c r="A41" s="8">
        <v>1999</v>
      </c>
      <c r="B41" s="13">
        <v>21389.274830000002</v>
      </c>
      <c r="C41" s="13">
        <v>10670.649990000002</v>
      </c>
      <c r="D41" s="13">
        <v>18752.697040000003</v>
      </c>
      <c r="E41" s="13">
        <v>18147.834320000002</v>
      </c>
      <c r="F41" s="13">
        <v>20423.01338</v>
      </c>
      <c r="G41" s="13">
        <v>13904.514470000002</v>
      </c>
      <c r="H41" s="13">
        <v>25147.327590000001</v>
      </c>
      <c r="I41" s="13">
        <v>15693.944420000002</v>
      </c>
      <c r="J41" s="13">
        <v>19234.390560000003</v>
      </c>
      <c r="K41" s="13">
        <v>16772.421050000001</v>
      </c>
      <c r="L41" s="13">
        <v>10128.79406</v>
      </c>
      <c r="M41" s="13">
        <v>22646.073450000004</v>
      </c>
      <c r="N41" s="13">
        <f t="shared" si="17"/>
        <v>50812.621860000007</v>
      </c>
      <c r="O41" s="13">
        <f t="shared" si="18"/>
        <v>52475.36217</v>
      </c>
      <c r="P41" s="13">
        <f t="shared" si="19"/>
        <v>60075.66257</v>
      </c>
      <c r="Q41" s="13">
        <f t="shared" si="20"/>
        <v>49547.288560000001</v>
      </c>
      <c r="R41" s="13">
        <f t="shared" si="16"/>
        <v>212910.93515999999</v>
      </c>
      <c r="S41" s="13">
        <f t="shared" si="21"/>
        <v>222283.75939000002</v>
      </c>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c r="GN41" s="8"/>
      <c r="GO41" s="8"/>
      <c r="GP41" s="8"/>
      <c r="GQ41" s="8"/>
      <c r="GR41" s="8"/>
      <c r="GS41" s="8"/>
      <c r="GT41" s="8"/>
      <c r="GU41" s="8"/>
      <c r="GV41" s="8"/>
      <c r="GW41" s="8"/>
      <c r="GX41" s="8"/>
      <c r="GY41" s="8"/>
      <c r="GZ41" s="8"/>
      <c r="HA41" s="8"/>
      <c r="HB41" s="8"/>
      <c r="HC41" s="8"/>
      <c r="HD41" s="8"/>
      <c r="HE41" s="8"/>
      <c r="HF41" s="8"/>
      <c r="HG41" s="8"/>
      <c r="HH41" s="8"/>
      <c r="HI41" s="8"/>
      <c r="HJ41" s="8"/>
      <c r="HK41" s="8"/>
      <c r="HL41" s="8"/>
      <c r="HM41" s="8"/>
      <c r="HN41" s="8"/>
      <c r="HO41" s="8"/>
      <c r="HP41" s="8"/>
      <c r="HQ41" s="8"/>
      <c r="HR41" s="8"/>
      <c r="HS41" s="8"/>
      <c r="HT41" s="8"/>
      <c r="HU41" s="8"/>
      <c r="HV41" s="8"/>
      <c r="HW41" s="8"/>
      <c r="HX41" s="8"/>
      <c r="HY41" s="8"/>
      <c r="HZ41" s="8"/>
      <c r="IA41" s="8"/>
      <c r="IB41" s="8"/>
      <c r="IC41" s="8"/>
      <c r="ID41" s="8"/>
      <c r="IE41" s="8"/>
      <c r="IF41" s="8"/>
      <c r="IG41" s="8"/>
      <c r="IH41" s="8"/>
      <c r="II41" s="8"/>
      <c r="IJ41" s="8"/>
      <c r="IK41" s="8"/>
      <c r="IL41" s="8"/>
      <c r="IM41" s="8"/>
    </row>
    <row r="42" spans="1:247" x14ac:dyDescent="0.2">
      <c r="A42" s="8">
        <v>2000</v>
      </c>
      <c r="B42" s="13">
        <v>15884.574090000002</v>
      </c>
      <c r="C42" s="13">
        <v>10554.39847</v>
      </c>
      <c r="D42" s="13">
        <v>14479.417260000002</v>
      </c>
      <c r="E42" s="13">
        <v>19335.429960000001</v>
      </c>
      <c r="F42" s="13">
        <v>23493.012620000001</v>
      </c>
      <c r="G42" s="13">
        <v>21911.864590000001</v>
      </c>
      <c r="H42" s="13">
        <v>20342.037100000001</v>
      </c>
      <c r="I42" s="13">
        <v>15355.778900000001</v>
      </c>
      <c r="J42" s="13">
        <v>10381.304010000002</v>
      </c>
      <c r="K42" s="13">
        <v>21330.4938</v>
      </c>
      <c r="L42" s="13">
        <v>14723.786000000002</v>
      </c>
      <c r="M42" s="13">
        <v>23524.465580000004</v>
      </c>
      <c r="N42" s="13">
        <f t="shared" si="17"/>
        <v>40918.389820000004</v>
      </c>
      <c r="O42" s="13">
        <f t="shared" si="18"/>
        <v>64740.30717</v>
      </c>
      <c r="P42" s="13">
        <f t="shared" si="19"/>
        <v>46079.120010000006</v>
      </c>
      <c r="Q42" s="13">
        <f t="shared" si="20"/>
        <v>59578.745380000008</v>
      </c>
      <c r="R42" s="13">
        <f t="shared" si="16"/>
        <v>211316.56238000002</v>
      </c>
      <c r="S42" s="13">
        <f t="shared" si="21"/>
        <v>201285.10556</v>
      </c>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c r="GN42" s="8"/>
      <c r="GO42" s="8"/>
      <c r="GP42" s="8"/>
      <c r="GQ42" s="8"/>
      <c r="GR42" s="8"/>
      <c r="GS42" s="8"/>
      <c r="GT42" s="8"/>
      <c r="GU42" s="8"/>
      <c r="GV42" s="8"/>
      <c r="GW42" s="8"/>
      <c r="GX42" s="8"/>
      <c r="GY42" s="8"/>
      <c r="GZ42" s="8"/>
      <c r="HA42" s="8"/>
      <c r="HB42" s="8"/>
      <c r="HC42" s="8"/>
      <c r="HD42" s="8"/>
      <c r="HE42" s="8"/>
      <c r="HF42" s="8"/>
      <c r="HG42" s="8"/>
      <c r="HH42" s="8"/>
      <c r="HI42" s="8"/>
      <c r="HJ42" s="8"/>
      <c r="HK42" s="8"/>
      <c r="HL42" s="8"/>
      <c r="HM42" s="8"/>
      <c r="HN42" s="8"/>
      <c r="HO42" s="8"/>
      <c r="HP42" s="8"/>
      <c r="HQ42" s="8"/>
      <c r="HR42" s="8"/>
      <c r="HS42" s="8"/>
      <c r="HT42" s="8"/>
      <c r="HU42" s="8"/>
      <c r="HV42" s="8"/>
      <c r="HW42" s="8"/>
      <c r="HX42" s="8"/>
      <c r="HY42" s="8"/>
      <c r="HZ42" s="8"/>
      <c r="IA42" s="8"/>
      <c r="IB42" s="8"/>
      <c r="IC42" s="8"/>
      <c r="ID42" s="8"/>
      <c r="IE42" s="8"/>
      <c r="IF42" s="8"/>
      <c r="IG42" s="8"/>
      <c r="IH42" s="8"/>
      <c r="II42" s="8"/>
      <c r="IJ42" s="8"/>
      <c r="IK42" s="8"/>
      <c r="IL42" s="8"/>
      <c r="IM42" s="8"/>
    </row>
    <row r="43" spans="1:247" x14ac:dyDescent="0.2">
      <c r="A43" s="8">
        <v>2001</v>
      </c>
      <c r="B43" s="13">
        <v>5790.6363900000006</v>
      </c>
      <c r="C43" s="13">
        <v>16877.64848</v>
      </c>
      <c r="D43" s="13">
        <v>15205.544200000002</v>
      </c>
      <c r="E43" s="13">
        <v>9244.4074800000017</v>
      </c>
      <c r="F43" s="13">
        <v>13036.084600000002</v>
      </c>
      <c r="G43" s="13">
        <v>15485.066520000002</v>
      </c>
      <c r="H43" s="13">
        <v>9853.8701800000017</v>
      </c>
      <c r="I43" s="13">
        <v>6650.088060000001</v>
      </c>
      <c r="J43" s="13">
        <v>9804.4700600000015</v>
      </c>
      <c r="K43" s="13">
        <v>10057.71074</v>
      </c>
      <c r="L43" s="13">
        <v>11671.03938</v>
      </c>
      <c r="M43" s="13">
        <v>17267.295430000002</v>
      </c>
      <c r="N43" s="13">
        <f t="shared" si="17"/>
        <v>37873.82907</v>
      </c>
      <c r="O43" s="13">
        <f t="shared" si="18"/>
        <v>37765.558600000004</v>
      </c>
      <c r="P43" s="13">
        <f t="shared" si="19"/>
        <v>26308.428300000007</v>
      </c>
      <c r="Q43" s="13">
        <f t="shared" si="20"/>
        <v>38996.045550000003</v>
      </c>
      <c r="R43" s="13">
        <f t="shared" si="16"/>
        <v>140943.86152000001</v>
      </c>
      <c r="S43" s="13">
        <f t="shared" si="21"/>
        <v>161526.56135</v>
      </c>
    </row>
    <row r="44" spans="1:247" x14ac:dyDescent="0.2">
      <c r="A44" s="8">
        <v>2002</v>
      </c>
      <c r="B44" s="13">
        <v>4525.1814300000005</v>
      </c>
      <c r="C44" s="13">
        <v>2948.8412800000001</v>
      </c>
      <c r="D44" s="13">
        <v>4431.7781199999999</v>
      </c>
      <c r="E44" s="13">
        <v>7309.579200000001</v>
      </c>
      <c r="F44" s="13">
        <v>8728.1070800000016</v>
      </c>
      <c r="G44" s="13">
        <v>9652.4836100000011</v>
      </c>
      <c r="H44" s="13">
        <v>10086.00208</v>
      </c>
      <c r="I44" s="13">
        <v>7141.0154200000006</v>
      </c>
      <c r="J44" s="13">
        <v>5283.1363200000005</v>
      </c>
      <c r="K44" s="13">
        <v>4236.6508800000001</v>
      </c>
      <c r="L44" s="13">
        <v>4592.3901100000003</v>
      </c>
      <c r="M44" s="13">
        <v>5264.9681700000001</v>
      </c>
      <c r="N44" s="13">
        <f t="shared" si="17"/>
        <v>11905.80083</v>
      </c>
      <c r="O44" s="13">
        <f t="shared" si="18"/>
        <v>25690.169890000005</v>
      </c>
      <c r="P44" s="13">
        <f t="shared" si="19"/>
        <v>22510.153820000003</v>
      </c>
      <c r="Q44" s="13">
        <f t="shared" si="20"/>
        <v>14094.009160000001</v>
      </c>
      <c r="R44" s="13">
        <f t="shared" si="16"/>
        <v>74200.133700000006</v>
      </c>
      <c r="S44" s="13">
        <f t="shared" si="21"/>
        <v>99102.170090000014</v>
      </c>
    </row>
    <row r="45" spans="1:247" x14ac:dyDescent="0.2">
      <c r="A45" s="8">
        <v>2003</v>
      </c>
      <c r="B45" s="13">
        <v>6577.9752500000004</v>
      </c>
      <c r="C45" s="13">
        <v>3995.1896600000005</v>
      </c>
      <c r="D45" s="13">
        <v>5957.9881900000009</v>
      </c>
      <c r="E45" s="13">
        <v>10767.352750000002</v>
      </c>
      <c r="F45" s="13">
        <v>8188.8860900000009</v>
      </c>
      <c r="G45" s="13">
        <v>10725.359260000001</v>
      </c>
      <c r="H45" s="13">
        <v>9672.2325700000001</v>
      </c>
      <c r="I45" s="13">
        <v>8372.0021000000015</v>
      </c>
      <c r="J45" s="13">
        <v>5821.3047200000001</v>
      </c>
      <c r="K45" s="13">
        <v>5048.4434000000001</v>
      </c>
      <c r="L45" s="13">
        <v>4812.6432200000008</v>
      </c>
      <c r="M45" s="13">
        <v>5191.0474000000004</v>
      </c>
      <c r="N45" s="13">
        <f t="shared" si="17"/>
        <v>16531.153100000003</v>
      </c>
      <c r="O45" s="13">
        <f t="shared" si="18"/>
        <v>29681.598100000003</v>
      </c>
      <c r="P45" s="13">
        <f t="shared" si="19"/>
        <v>23865.539390000002</v>
      </c>
      <c r="Q45" s="13">
        <f t="shared" si="20"/>
        <v>15052.134020000001</v>
      </c>
      <c r="R45" s="13">
        <f t="shared" si="16"/>
        <v>85130.424610000002</v>
      </c>
      <c r="S45" s="13">
        <f t="shared" si="21"/>
        <v>84172.299750000006</v>
      </c>
    </row>
    <row r="46" spans="1:247" x14ac:dyDescent="0.2">
      <c r="A46" s="8">
        <v>2004</v>
      </c>
      <c r="B46" s="13">
        <v>4440.8240800000003</v>
      </c>
      <c r="C46" s="13">
        <v>4545.6434100000006</v>
      </c>
      <c r="D46" s="13">
        <v>4849.3298700000005</v>
      </c>
      <c r="E46" s="13">
        <v>6411.5166500000005</v>
      </c>
      <c r="F46" s="13">
        <v>6764.602460000001</v>
      </c>
      <c r="G46" s="13">
        <v>6887.0848200000009</v>
      </c>
      <c r="H46" s="13">
        <v>7478.4409700000006</v>
      </c>
      <c r="I46" s="13">
        <v>6445.9479700000002</v>
      </c>
      <c r="J46" s="13">
        <v>5969.8916200000003</v>
      </c>
      <c r="K46" s="13">
        <v>5727.5595300000004</v>
      </c>
      <c r="L46" s="13">
        <v>6372.0980400000008</v>
      </c>
      <c r="M46" s="13">
        <v>4842.0487500000008</v>
      </c>
      <c r="N46" s="13">
        <f t="shared" si="17"/>
        <v>13835.79736</v>
      </c>
      <c r="O46" s="13">
        <f t="shared" si="18"/>
        <v>20063.203930000003</v>
      </c>
      <c r="P46" s="13">
        <f t="shared" si="19"/>
        <v>19894.280559999999</v>
      </c>
      <c r="Q46" s="13">
        <f t="shared" si="20"/>
        <v>16941.706320000001</v>
      </c>
      <c r="R46" s="13">
        <f t="shared" si="16"/>
        <v>70734.988169999997</v>
      </c>
      <c r="S46" s="13">
        <f t="shared" si="21"/>
        <v>68845.415869999997</v>
      </c>
    </row>
    <row r="47" spans="1:247" x14ac:dyDescent="0.2">
      <c r="A47" s="8">
        <v>2005</v>
      </c>
      <c r="B47" s="13">
        <v>6284.3272800000004</v>
      </c>
      <c r="C47" s="13">
        <v>6106.6174400000009</v>
      </c>
      <c r="D47" s="13">
        <v>9379.1674900000016</v>
      </c>
      <c r="E47" s="13">
        <v>6151.8303000000005</v>
      </c>
      <c r="F47" s="13">
        <v>10784.894120000001</v>
      </c>
      <c r="G47" s="13">
        <v>11011.56364</v>
      </c>
      <c r="H47" s="13">
        <v>11119.979640000001</v>
      </c>
      <c r="I47" s="13">
        <v>11610.947040000001</v>
      </c>
      <c r="J47" s="13">
        <v>9553.6656600000006</v>
      </c>
      <c r="K47" s="13">
        <v>9994.1618700000017</v>
      </c>
      <c r="L47" s="13">
        <v>12901.125160000001</v>
      </c>
      <c r="M47" s="13">
        <v>6332.0180000000009</v>
      </c>
      <c r="N47" s="13">
        <f t="shared" si="17"/>
        <v>21770.112210000003</v>
      </c>
      <c r="O47" s="13">
        <f t="shared" si="18"/>
        <v>27948.288060000003</v>
      </c>
      <c r="P47" s="13">
        <f t="shared" si="19"/>
        <v>32284.592340000003</v>
      </c>
      <c r="Q47" s="13">
        <f t="shared" si="20"/>
        <v>29227.305030000003</v>
      </c>
      <c r="R47" s="13">
        <f t="shared" si="16"/>
        <v>111230.29764000002</v>
      </c>
      <c r="S47" s="13">
        <f t="shared" si="21"/>
        <v>98944.698930000013</v>
      </c>
    </row>
    <row r="48" spans="1:247" s="25" customFormat="1" x14ac:dyDescent="0.2">
      <c r="A48" s="8">
        <v>2006</v>
      </c>
      <c r="B48" s="13">
        <v>19396.445530000001</v>
      </c>
      <c r="C48" s="13">
        <v>13982.70181</v>
      </c>
      <c r="D48" s="13">
        <v>26320.830690000003</v>
      </c>
      <c r="E48" s="13">
        <v>17514.139720000003</v>
      </c>
      <c r="F48" s="13">
        <v>42825.124650000005</v>
      </c>
      <c r="G48" s="13">
        <v>23236.251500000002</v>
      </c>
      <c r="H48" s="13">
        <v>20345.15868</v>
      </c>
      <c r="I48" s="13">
        <v>23239.365380000003</v>
      </c>
      <c r="J48" s="13">
        <v>46325.195840000008</v>
      </c>
      <c r="K48" s="13">
        <v>16447.27161</v>
      </c>
      <c r="L48" s="13">
        <v>30723.242550000003</v>
      </c>
      <c r="M48" s="13">
        <v>21503.57055</v>
      </c>
      <c r="N48" s="13">
        <f t="shared" si="17"/>
        <v>59699.978030000006</v>
      </c>
      <c r="O48" s="13">
        <f t="shared" si="18"/>
        <v>83575.515870000003</v>
      </c>
      <c r="P48" s="13">
        <f t="shared" si="19"/>
        <v>89909.719900000011</v>
      </c>
      <c r="Q48" s="13">
        <f t="shared" si="20"/>
        <v>68674.08471000001</v>
      </c>
      <c r="R48" s="13">
        <f t="shared" si="16"/>
        <v>301859.29851000005</v>
      </c>
      <c r="S48" s="13">
        <f t="shared" si="21"/>
        <v>262412.51883000002</v>
      </c>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c r="CY48" s="24"/>
      <c r="CZ48" s="24"/>
      <c r="DA48" s="24"/>
      <c r="DB48" s="24"/>
      <c r="DC48" s="24"/>
      <c r="DD48" s="24"/>
      <c r="DE48" s="24"/>
      <c r="DF48" s="24"/>
      <c r="DG48" s="24"/>
      <c r="DH48" s="24"/>
      <c r="DI48" s="24"/>
      <c r="DJ48" s="24"/>
      <c r="DK48" s="24"/>
      <c r="DL48" s="24"/>
      <c r="DM48" s="24"/>
      <c r="DN48" s="24"/>
      <c r="DO48" s="24"/>
      <c r="DP48" s="24"/>
      <c r="DQ48" s="24"/>
      <c r="DR48" s="24"/>
      <c r="DS48" s="24"/>
      <c r="DT48" s="24"/>
      <c r="DU48" s="24"/>
      <c r="DV48" s="24"/>
      <c r="DW48" s="24"/>
      <c r="DX48" s="24"/>
      <c r="DY48" s="24"/>
      <c r="DZ48" s="24"/>
      <c r="EA48" s="24"/>
      <c r="EB48" s="24"/>
    </row>
    <row r="49" spans="1:19" x14ac:dyDescent="0.2">
      <c r="A49" s="8">
        <v>2007</v>
      </c>
      <c r="B49" s="13">
        <v>28527.992570000002</v>
      </c>
      <c r="C49" s="13">
        <v>22614.201610000004</v>
      </c>
      <c r="D49" s="13">
        <v>29290.065420000003</v>
      </c>
      <c r="E49" s="13">
        <v>48433.791560000005</v>
      </c>
      <c r="F49" s="13">
        <v>28211.564920000001</v>
      </c>
      <c r="G49" s="13">
        <v>35568.464470000006</v>
      </c>
      <c r="H49" s="13">
        <v>29949.947720000004</v>
      </c>
      <c r="I49" s="13">
        <v>39839.440410000003</v>
      </c>
      <c r="J49" s="13">
        <v>46836.319530000001</v>
      </c>
      <c r="K49" s="13">
        <v>32478.823300000004</v>
      </c>
      <c r="L49" s="13">
        <v>39438.947240000001</v>
      </c>
      <c r="M49" s="13">
        <v>44826.246080000004</v>
      </c>
      <c r="N49" s="13">
        <f t="shared" si="17"/>
        <v>80432.259600000005</v>
      </c>
      <c r="O49" s="13">
        <f t="shared" si="18"/>
        <v>112213.82095000001</v>
      </c>
      <c r="P49" s="13">
        <f t="shared" si="19"/>
        <v>116625.70766000001</v>
      </c>
      <c r="Q49" s="13">
        <f t="shared" si="20"/>
        <v>116744.01662000001</v>
      </c>
      <c r="R49" s="13">
        <f t="shared" si="16"/>
        <v>426015.80483000004</v>
      </c>
      <c r="S49" s="13">
        <f t="shared" si="21"/>
        <v>377945.87292000005</v>
      </c>
    </row>
    <row r="50" spans="1:19" x14ac:dyDescent="0.2">
      <c r="A50" s="8">
        <v>2008</v>
      </c>
      <c r="B50" s="13">
        <v>41403.937960000003</v>
      </c>
      <c r="C50" s="13">
        <v>26281.372810000001</v>
      </c>
      <c r="D50" s="13">
        <v>31498.794250000003</v>
      </c>
      <c r="E50" s="13">
        <v>28041.745270000003</v>
      </c>
      <c r="F50" s="13">
        <v>30737.667730000001</v>
      </c>
      <c r="G50" s="13">
        <v>48455.215270000008</v>
      </c>
      <c r="H50" s="13">
        <v>38095.508220000003</v>
      </c>
      <c r="I50" s="13">
        <v>35282.581180000001</v>
      </c>
      <c r="J50" s="13">
        <v>43684.566310000002</v>
      </c>
      <c r="K50" s="13">
        <v>36729.159390000001</v>
      </c>
      <c r="L50" s="13">
        <v>20095.986680000002</v>
      </c>
      <c r="M50" s="13">
        <v>34405.115360000003</v>
      </c>
      <c r="N50" s="13">
        <f t="shared" si="17"/>
        <v>99184.105020000017</v>
      </c>
      <c r="O50" s="13">
        <f t="shared" si="18"/>
        <v>107234.62827000002</v>
      </c>
      <c r="P50" s="13">
        <f t="shared" si="19"/>
        <v>117062.65570999999</v>
      </c>
      <c r="Q50" s="13">
        <f t="shared" si="20"/>
        <v>91230.261430000013</v>
      </c>
      <c r="R50" s="13">
        <f t="shared" si="16"/>
        <v>414711.65043000004</v>
      </c>
      <c r="S50" s="13">
        <f t="shared" si="21"/>
        <v>440225.40561999998</v>
      </c>
    </row>
    <row r="51" spans="1:19" x14ac:dyDescent="0.2">
      <c r="A51" s="8">
        <v>2009</v>
      </c>
      <c r="B51" s="13">
        <v>18032.79709</v>
      </c>
      <c r="C51" s="13">
        <v>14478.937550000001</v>
      </c>
      <c r="D51" s="13">
        <v>26691.904470000001</v>
      </c>
      <c r="E51" s="13">
        <v>28688.905630000001</v>
      </c>
      <c r="F51" s="13">
        <v>33712.395640000002</v>
      </c>
      <c r="G51" s="13">
        <v>31155.924030000002</v>
      </c>
      <c r="H51" s="13">
        <v>50214.026940000003</v>
      </c>
      <c r="I51" s="13">
        <v>34555.741990000002</v>
      </c>
      <c r="J51" s="13">
        <v>53459.495320000002</v>
      </c>
      <c r="K51" s="13">
        <v>78308.608070000002</v>
      </c>
      <c r="L51" s="13">
        <v>65824.501050000006</v>
      </c>
      <c r="M51" s="13">
        <v>78086.048810000008</v>
      </c>
      <c r="N51" s="13">
        <f t="shared" si="17"/>
        <v>59203.639110000004</v>
      </c>
      <c r="O51" s="13">
        <f t="shared" si="18"/>
        <v>93557.225300000006</v>
      </c>
      <c r="P51" s="13">
        <f t="shared" si="19"/>
        <v>138229.26425000001</v>
      </c>
      <c r="Q51" s="13">
        <f t="shared" si="20"/>
        <v>222219.15793000002</v>
      </c>
      <c r="R51" s="13">
        <f t="shared" si="16"/>
        <v>513209.28659000003</v>
      </c>
      <c r="S51" s="13">
        <f t="shared" si="21"/>
        <v>382220.39009</v>
      </c>
    </row>
    <row r="52" spans="1:19" x14ac:dyDescent="0.2">
      <c r="A52" s="8">
        <v>2010</v>
      </c>
      <c r="B52" s="13">
        <v>56065.071370000005</v>
      </c>
      <c r="C52" s="13">
        <v>67592.500360000005</v>
      </c>
      <c r="D52" s="13">
        <v>88556.950790000003</v>
      </c>
      <c r="E52" s="13">
        <v>88700.438750000001</v>
      </c>
      <c r="F52" s="13">
        <v>82305.203750000001</v>
      </c>
      <c r="G52" s="13">
        <v>106217.41515000002</v>
      </c>
      <c r="H52" s="13">
        <v>104961.34572000001</v>
      </c>
      <c r="I52" s="13">
        <v>65208.023650000003</v>
      </c>
      <c r="J52" s="13">
        <v>101063.30003000001</v>
      </c>
      <c r="K52" s="13">
        <v>88153.568580000006</v>
      </c>
      <c r="L52" s="13">
        <v>81697.243320000009</v>
      </c>
      <c r="M52" s="13">
        <v>95349.481150000007</v>
      </c>
      <c r="N52" s="13">
        <f t="shared" si="17"/>
        <v>212214.52252</v>
      </c>
      <c r="O52" s="13">
        <f t="shared" si="18"/>
        <v>277223.05765000003</v>
      </c>
      <c r="P52" s="13">
        <f t="shared" si="19"/>
        <v>271232.66940000001</v>
      </c>
      <c r="Q52" s="13">
        <f t="shared" si="20"/>
        <v>265200.29305000004</v>
      </c>
      <c r="R52" s="13">
        <f t="shared" si="16"/>
        <v>1025870.54262</v>
      </c>
      <c r="S52" s="13">
        <f t="shared" si="21"/>
        <v>982889.40749999997</v>
      </c>
    </row>
    <row r="53" spans="1:19" x14ac:dyDescent="0.2">
      <c r="A53" s="8">
        <v>2011</v>
      </c>
      <c r="B53" s="13">
        <v>69181.363790000003</v>
      </c>
      <c r="C53" s="13">
        <v>83854.036420000004</v>
      </c>
      <c r="D53" s="13">
        <v>118225.03231000001</v>
      </c>
      <c r="E53" s="13">
        <v>92775.72381000001</v>
      </c>
      <c r="F53" s="13">
        <v>105207.85275000001</v>
      </c>
      <c r="G53" s="13">
        <v>94255.659190000006</v>
      </c>
      <c r="H53" s="13">
        <v>94468.25927000001</v>
      </c>
      <c r="I53" s="13">
        <v>106842.72368000001</v>
      </c>
      <c r="J53" s="13">
        <v>74935.954170000012</v>
      </c>
      <c r="K53" s="13">
        <v>69261.42300000001</v>
      </c>
      <c r="L53" s="13">
        <v>66776.815490000008</v>
      </c>
      <c r="M53" s="13">
        <v>74695.491640000007</v>
      </c>
      <c r="N53" s="13">
        <f t="shared" si="17"/>
        <v>271260.43252000003</v>
      </c>
      <c r="O53" s="13">
        <f t="shared" si="18"/>
        <v>292239.23574999999</v>
      </c>
      <c r="P53" s="13">
        <f t="shared" si="19"/>
        <v>276246.93712000002</v>
      </c>
      <c r="Q53" s="13">
        <f t="shared" si="20"/>
        <v>210733.73013000004</v>
      </c>
      <c r="R53" s="13">
        <f t="shared" si="16"/>
        <v>1050480.3355200002</v>
      </c>
      <c r="S53" s="13">
        <f t="shared" si="21"/>
        <v>1104946.8984400001</v>
      </c>
    </row>
    <row r="54" spans="1:19" x14ac:dyDescent="0.2">
      <c r="A54" s="8">
        <v>2012</v>
      </c>
      <c r="B54" s="13">
        <v>65495.085810000004</v>
      </c>
      <c r="C54" s="13">
        <v>88512.416300000012</v>
      </c>
      <c r="D54" s="13">
        <v>102577.60128</v>
      </c>
      <c r="E54" s="13">
        <v>107290.61497000001</v>
      </c>
      <c r="F54" s="13">
        <v>111018.34359</v>
      </c>
      <c r="G54" s="13">
        <v>114079.97216</v>
      </c>
      <c r="H54" s="13">
        <v>109679.54613</v>
      </c>
      <c r="I54" s="13">
        <v>117170.35638000001</v>
      </c>
      <c r="J54" s="13">
        <v>101296.90417000001</v>
      </c>
      <c r="K54" s="13">
        <v>130443.05582000001</v>
      </c>
      <c r="L54" s="13">
        <v>93811.836580000003</v>
      </c>
      <c r="M54" s="13">
        <v>92210.459110000011</v>
      </c>
      <c r="N54" s="13">
        <f t="shared" si="17"/>
        <v>256585.10339</v>
      </c>
      <c r="O54" s="13">
        <f t="shared" si="18"/>
        <v>332388.93072</v>
      </c>
      <c r="P54" s="13">
        <f t="shared" si="19"/>
        <v>328146.80668000004</v>
      </c>
      <c r="Q54" s="13">
        <f t="shared" si="20"/>
        <v>316465.35151000001</v>
      </c>
      <c r="R54" s="13">
        <f t="shared" si="16"/>
        <v>1233586.1923</v>
      </c>
      <c r="S54" s="13">
        <f t="shared" si="21"/>
        <v>1127854.5709200001</v>
      </c>
    </row>
    <row r="55" spans="1:19" x14ac:dyDescent="0.2">
      <c r="A55" s="8">
        <v>2013</v>
      </c>
      <c r="B55" s="13">
        <v>86113.25877</v>
      </c>
      <c r="C55" s="13">
        <v>78557.75235000001</v>
      </c>
      <c r="D55" s="13">
        <v>93870.120960000015</v>
      </c>
      <c r="E55" s="13">
        <v>85102.63685000001</v>
      </c>
      <c r="F55" s="13">
        <v>63183.181600000004</v>
      </c>
      <c r="G55" s="13">
        <v>77427.50708000001</v>
      </c>
      <c r="H55" s="13">
        <v>101530.08943000001</v>
      </c>
      <c r="I55" s="13">
        <v>88675.119610000009</v>
      </c>
      <c r="J55" s="13">
        <v>94448.854500000001</v>
      </c>
      <c r="K55" s="13">
        <v>55017.162200000006</v>
      </c>
      <c r="L55" s="13">
        <v>87466.251950000005</v>
      </c>
      <c r="M55" s="13">
        <v>86245.481630000009</v>
      </c>
      <c r="N55" s="13">
        <f t="shared" si="17"/>
        <v>258541.13208000001</v>
      </c>
      <c r="O55" s="13">
        <f t="shared" si="18"/>
        <v>225713.32553000003</v>
      </c>
      <c r="P55" s="13">
        <f t="shared" si="19"/>
        <v>284654.06354</v>
      </c>
      <c r="Q55" s="13">
        <f t="shared" si="20"/>
        <v>228728.89578000002</v>
      </c>
      <c r="R55" s="13">
        <f t="shared" si="16"/>
        <v>997637.41693000006</v>
      </c>
      <c r="S55" s="13">
        <f t="shared" si="21"/>
        <v>1085373.8726600001</v>
      </c>
    </row>
    <row r="56" spans="1:19" x14ac:dyDescent="0.2">
      <c r="A56" s="8">
        <v>2014</v>
      </c>
      <c r="B56" s="13">
        <v>63755.040580000008</v>
      </c>
      <c r="C56" s="13">
        <v>69448.493730000002</v>
      </c>
      <c r="D56" s="13">
        <v>73834.894980000012</v>
      </c>
      <c r="E56" s="13">
        <v>84836.142160000003</v>
      </c>
      <c r="F56" s="13">
        <v>83450.157560000007</v>
      </c>
      <c r="G56" s="13">
        <v>77958.354320000013</v>
      </c>
      <c r="H56" s="13">
        <v>67068.244320000013</v>
      </c>
      <c r="I56" s="13">
        <v>127313.11593000001</v>
      </c>
      <c r="J56" s="13">
        <v>71441.229090000008</v>
      </c>
      <c r="K56" s="13">
        <v>107249.66945000002</v>
      </c>
      <c r="L56" s="13">
        <v>90579.56369000001</v>
      </c>
      <c r="M56" s="13">
        <v>91696.38324000001</v>
      </c>
      <c r="N56" s="13">
        <f t="shared" si="17"/>
        <v>207038.42929000003</v>
      </c>
      <c r="O56" s="13">
        <f t="shared" si="18"/>
        <v>246244.65404000002</v>
      </c>
      <c r="P56" s="13">
        <f t="shared" si="19"/>
        <v>265822.58934000006</v>
      </c>
      <c r="Q56" s="13">
        <f t="shared" si="20"/>
        <v>289525.61638000002</v>
      </c>
      <c r="R56" s="13">
        <f t="shared" si="16"/>
        <v>1008631.2890500001</v>
      </c>
      <c r="S56" s="13">
        <f t="shared" si="21"/>
        <v>947834.56845000014</v>
      </c>
    </row>
    <row r="57" spans="1:19" x14ac:dyDescent="0.2">
      <c r="A57" s="8">
        <v>2015</v>
      </c>
      <c r="B57" s="13">
        <v>90264.488930000007</v>
      </c>
      <c r="C57" s="13">
        <v>52199.967820000005</v>
      </c>
      <c r="D57" s="13">
        <v>81835.518380000009</v>
      </c>
      <c r="E57" s="13">
        <v>88537.491350000011</v>
      </c>
      <c r="F57" s="13">
        <v>76353.730530000001</v>
      </c>
      <c r="G57" s="13">
        <v>111098.26112000001</v>
      </c>
      <c r="H57" s="13">
        <v>74655.845880000008</v>
      </c>
      <c r="I57" s="13">
        <v>95551.060990000013</v>
      </c>
      <c r="J57" s="13">
        <v>87673.379640000014</v>
      </c>
      <c r="K57" s="13">
        <v>63791.035000000003</v>
      </c>
      <c r="L57" s="13">
        <v>62260.914870000008</v>
      </c>
      <c r="M57" s="13">
        <v>89145.548030000005</v>
      </c>
      <c r="N57" s="13">
        <f t="shared" si="17"/>
        <v>224299.97513000004</v>
      </c>
      <c r="O57" s="13">
        <f t="shared" si="18"/>
        <v>275989.48300000001</v>
      </c>
      <c r="P57" s="13">
        <f t="shared" si="19"/>
        <v>257880.28651000001</v>
      </c>
      <c r="Q57" s="13">
        <f t="shared" si="20"/>
        <v>215197.49790000002</v>
      </c>
      <c r="R57" s="13">
        <f t="shared" si="16"/>
        <v>973367.24254000001</v>
      </c>
      <c r="S57" s="13">
        <f t="shared" si="21"/>
        <v>1047695.3610200001</v>
      </c>
    </row>
    <row r="58" spans="1:19" x14ac:dyDescent="0.2">
      <c r="A58" s="8">
        <v>2016</v>
      </c>
      <c r="B58" s="13">
        <v>66672.70610000001</v>
      </c>
      <c r="C58" s="13">
        <v>67141.87788</v>
      </c>
      <c r="D58" s="13">
        <v>110916.98695000001</v>
      </c>
      <c r="E58" s="13">
        <v>77950.232360000009</v>
      </c>
      <c r="F58" s="13">
        <v>93027.630850000001</v>
      </c>
      <c r="G58" s="13">
        <v>113111.54855000001</v>
      </c>
      <c r="H58" s="13">
        <v>87954.228670000011</v>
      </c>
      <c r="I58" s="13">
        <v>85850.224460000012</v>
      </c>
      <c r="J58" s="13">
        <v>88316.914840000012</v>
      </c>
      <c r="K58" s="13">
        <v>90319.405330000009</v>
      </c>
      <c r="L58" s="13">
        <v>69282.133690000002</v>
      </c>
      <c r="M58" s="13">
        <v>64607.027100000007</v>
      </c>
      <c r="N58" s="13">
        <f t="shared" si="17"/>
        <v>244731.57092999999</v>
      </c>
      <c r="O58" s="13">
        <f t="shared" si="18"/>
        <v>284089.41176000005</v>
      </c>
      <c r="P58" s="13">
        <f t="shared" si="19"/>
        <v>262121.36797000005</v>
      </c>
      <c r="Q58" s="13">
        <f t="shared" si="20"/>
        <v>224208.56612000003</v>
      </c>
      <c r="R58" s="13">
        <f t="shared" si="16"/>
        <v>1015150.9167800001</v>
      </c>
      <c r="S58" s="13">
        <f t="shared" si="21"/>
        <v>1006139.8485600001</v>
      </c>
    </row>
    <row r="59" spans="1:19" x14ac:dyDescent="0.2">
      <c r="A59" s="8">
        <v>2017</v>
      </c>
      <c r="B59" s="13">
        <v>104630.7801</v>
      </c>
      <c r="C59" s="13">
        <v>58295.012930000004</v>
      </c>
      <c r="D59" s="13">
        <v>80480.308370000013</v>
      </c>
      <c r="E59" s="13">
        <v>83477.12758</v>
      </c>
      <c r="F59" s="13">
        <v>73111.651689999999</v>
      </c>
      <c r="G59" s="13">
        <v>99850.936570000005</v>
      </c>
      <c r="H59" s="13">
        <v>96881.433110000013</v>
      </c>
      <c r="I59" s="13">
        <v>96820.158819999997</v>
      </c>
      <c r="J59" s="13">
        <v>79681.034509999998</v>
      </c>
      <c r="K59" s="13">
        <v>87287.976160000006</v>
      </c>
      <c r="L59" s="13">
        <v>71385.051429999992</v>
      </c>
      <c r="M59" s="13">
        <v>88178.849990000002</v>
      </c>
      <c r="N59" s="13">
        <f t="shared" si="17"/>
        <v>243406.10140000001</v>
      </c>
      <c r="O59" s="13">
        <f t="shared" si="18"/>
        <v>256439.71584000002</v>
      </c>
      <c r="P59" s="13">
        <f t="shared" si="19"/>
        <v>273382.62644000002</v>
      </c>
      <c r="Q59" s="13">
        <f t="shared" si="20"/>
        <v>246851.87758000003</v>
      </c>
      <c r="R59" s="13">
        <f t="shared" si="16"/>
        <v>1020080.3212600001</v>
      </c>
      <c r="S59" s="13">
        <f t="shared" si="21"/>
        <v>997437.00980000012</v>
      </c>
    </row>
    <row r="60" spans="1:19" x14ac:dyDescent="0.2">
      <c r="A60" s="8">
        <v>2018</v>
      </c>
      <c r="B60" s="13">
        <v>77254.721390000006</v>
      </c>
      <c r="C60" s="13">
        <v>66871.156659999993</v>
      </c>
      <c r="D60" s="13">
        <v>75782.82789</v>
      </c>
      <c r="E60" s="13">
        <v>64506.468180000003</v>
      </c>
      <c r="F60" s="13">
        <v>113787.51692000001</v>
      </c>
      <c r="G60" s="13">
        <v>83180.097769999993</v>
      </c>
      <c r="H60" s="13">
        <v>92903.695500000002</v>
      </c>
      <c r="I60" s="13">
        <v>108120.23530000001</v>
      </c>
      <c r="J60" s="13">
        <v>94032.419250000006</v>
      </c>
      <c r="K60" s="13">
        <v>68700.043720000001</v>
      </c>
      <c r="L60" s="13">
        <v>75920.284440000003</v>
      </c>
      <c r="M60" s="13">
        <v>69692.811650000003</v>
      </c>
      <c r="N60" s="13">
        <f t="shared" si="17"/>
        <v>219908.70594000001</v>
      </c>
      <c r="O60" s="13">
        <f t="shared" si="18"/>
        <v>261474.08287000001</v>
      </c>
      <c r="P60" s="13">
        <f t="shared" si="19"/>
        <v>295056.35005000001</v>
      </c>
      <c r="Q60" s="13">
        <f t="shared" si="20"/>
        <v>214313.13981000002</v>
      </c>
      <c r="R60" s="13">
        <f t="shared" si="16"/>
        <v>990752.27867000015</v>
      </c>
      <c r="S60" s="13">
        <f t="shared" si="21"/>
        <v>1023291.01644</v>
      </c>
    </row>
    <row r="61" spans="1:19" x14ac:dyDescent="0.2">
      <c r="A61" s="8">
        <v>2019</v>
      </c>
      <c r="B61" s="13">
        <v>64523.422810000004</v>
      </c>
      <c r="C61" s="13">
        <v>63725.400970000002</v>
      </c>
      <c r="D61" s="13">
        <v>76780.122650000005</v>
      </c>
      <c r="E61" s="13">
        <v>69424.074720000004</v>
      </c>
      <c r="F61" s="13">
        <v>98085.247260000004</v>
      </c>
      <c r="G61" s="13">
        <v>92909.230260000011</v>
      </c>
      <c r="H61" s="13">
        <v>73061.615550000002</v>
      </c>
      <c r="I61" s="13">
        <v>78452.026729999998</v>
      </c>
      <c r="J61" s="13">
        <v>82053.995870000013</v>
      </c>
      <c r="K61" s="13">
        <v>59551.729159999995</v>
      </c>
      <c r="L61" s="13">
        <v>66907.981910000002</v>
      </c>
      <c r="M61" s="13">
        <v>66185.364629999996</v>
      </c>
      <c r="N61" s="13">
        <f t="shared" si="17"/>
        <v>205028.94643000001</v>
      </c>
      <c r="O61" s="13">
        <f t="shared" si="18"/>
        <v>260418.55224000002</v>
      </c>
      <c r="P61" s="13">
        <f t="shared" si="19"/>
        <v>233567.63815000001</v>
      </c>
      <c r="Q61" s="13">
        <f t="shared" si="20"/>
        <v>192645.07569999999</v>
      </c>
      <c r="R61" s="13">
        <f t="shared" si="16"/>
        <v>891660.21252000006</v>
      </c>
      <c r="S61" s="13">
        <f t="shared" si="21"/>
        <v>913328.27663000009</v>
      </c>
    </row>
    <row r="62" spans="1:19" x14ac:dyDescent="0.2">
      <c r="A62" s="8">
        <v>2020</v>
      </c>
      <c r="B62" s="13">
        <v>64476.922510000004</v>
      </c>
      <c r="C62" s="13">
        <v>66350.281690000003</v>
      </c>
      <c r="D62" s="13">
        <v>68780.259239999999</v>
      </c>
      <c r="E62" s="13">
        <v>70542.645250000001</v>
      </c>
      <c r="F62" s="13">
        <v>66027.669399999999</v>
      </c>
      <c r="G62" s="13">
        <v>67035.368400000007</v>
      </c>
      <c r="H62" s="13">
        <v>64862.429170000003</v>
      </c>
      <c r="I62" s="13">
        <v>77928.884110000014</v>
      </c>
      <c r="J62" s="13">
        <v>70670.380550000002</v>
      </c>
      <c r="K62" s="13">
        <v>66027.874990000011</v>
      </c>
      <c r="L62" s="13">
        <v>70533.322090000001</v>
      </c>
      <c r="M62" s="13">
        <v>63079.514190000002</v>
      </c>
      <c r="N62" s="13">
        <f t="shared" si="17"/>
        <v>199607.46344000002</v>
      </c>
      <c r="O62" s="13">
        <f t="shared" si="18"/>
        <v>203605.68305000002</v>
      </c>
      <c r="P62" s="13">
        <f t="shared" si="19"/>
        <v>213461.69383</v>
      </c>
      <c r="Q62" s="13">
        <f t="shared" si="20"/>
        <v>199640.71127000003</v>
      </c>
      <c r="R62" s="13">
        <f>N62+O62+P62+Q62</f>
        <v>816315.55159000005</v>
      </c>
      <c r="S62" s="13">
        <f t="shared" si="21"/>
        <v>809319.91602</v>
      </c>
    </row>
    <row r="63" spans="1:19" x14ac:dyDescent="0.2">
      <c r="A63" s="8">
        <v>2021</v>
      </c>
      <c r="B63" s="13">
        <v>72315.340020000003</v>
      </c>
      <c r="C63" s="13">
        <v>58213.006390000002</v>
      </c>
      <c r="D63" s="13">
        <v>50989.21905</v>
      </c>
      <c r="E63" s="13">
        <v>51012.874220000005</v>
      </c>
      <c r="F63" s="13">
        <v>78004.906980000014</v>
      </c>
      <c r="G63" s="13">
        <v>67047.368849999999</v>
      </c>
      <c r="H63" s="13">
        <v>72900.483040000006</v>
      </c>
      <c r="I63" s="13">
        <v>56068.250700000004</v>
      </c>
      <c r="J63" s="13">
        <v>63949.871370000001</v>
      </c>
      <c r="K63" s="13">
        <v>63363.027420000006</v>
      </c>
      <c r="L63" s="30">
        <v>57496.001640000002</v>
      </c>
      <c r="M63" s="30">
        <v>52228.215270000001</v>
      </c>
      <c r="N63" s="13">
        <f t="shared" si="17"/>
        <v>181517.56546000001</v>
      </c>
      <c r="O63" s="13">
        <f t="shared" si="18"/>
        <v>196065.15005000003</v>
      </c>
      <c r="P63" s="13">
        <f t="shared" si="19"/>
        <v>192918.60511</v>
      </c>
      <c r="Q63" s="13">
        <f t="shared" si="20"/>
        <v>173087.24433000002</v>
      </c>
      <c r="R63" s="13">
        <f>N63+O63+P63+Q63</f>
        <v>743588.56495000003</v>
      </c>
      <c r="S63" s="13">
        <f t="shared" si="21"/>
        <v>770142.0318900001</v>
      </c>
    </row>
    <row r="64" spans="1:19" x14ac:dyDescent="0.2">
      <c r="A64" s="8">
        <v>2022</v>
      </c>
      <c r="B64" s="13">
        <v>77606.418120000002</v>
      </c>
      <c r="C64" s="30">
        <v>50062.33771</v>
      </c>
      <c r="D64" s="30">
        <v>49276.433360000003</v>
      </c>
      <c r="E64" s="30">
        <v>61448.370060000008</v>
      </c>
      <c r="F64" s="30">
        <v>60593.807120000005</v>
      </c>
      <c r="G64" s="30">
        <v>61672.763460000009</v>
      </c>
      <c r="H64" s="30">
        <v>87476.989600000001</v>
      </c>
      <c r="I64" s="30">
        <v>55683.735800000009</v>
      </c>
      <c r="J64" s="30">
        <v>62084.562539999999</v>
      </c>
      <c r="K64" s="30">
        <v>53438.384229999996</v>
      </c>
      <c r="L64" s="30">
        <v>69635.512099999993</v>
      </c>
      <c r="M64" s="30">
        <v>77877.254840000009</v>
      </c>
      <c r="N64" s="13">
        <f t="shared" si="12"/>
        <v>176945.18919</v>
      </c>
      <c r="O64" s="13">
        <f t="shared" si="18"/>
        <v>183714.94064000002</v>
      </c>
      <c r="P64" s="13">
        <f t="shared" si="19"/>
        <v>205245.28794000001</v>
      </c>
      <c r="Q64" s="13">
        <f t="shared" ref="Q64" si="22">SUM(K64:M64)</f>
        <v>200951.15117</v>
      </c>
      <c r="R64" s="13">
        <f>N64+O64+P64+Q64</f>
        <v>766856.56893999991</v>
      </c>
      <c r="S64" s="13">
        <f t="shared" si="21"/>
        <v>738992.66210000007</v>
      </c>
    </row>
    <row r="65" spans="1:132" x14ac:dyDescent="0.2">
      <c r="A65" s="8">
        <v>2023</v>
      </c>
      <c r="B65" s="13">
        <v>53617.275249999999</v>
      </c>
      <c r="C65" s="30">
        <v>59464.157830000004</v>
      </c>
      <c r="D65" s="30">
        <v>60605.025249999999</v>
      </c>
      <c r="E65" s="30">
        <v>67091.937990000006</v>
      </c>
      <c r="F65" s="30">
        <v>69910.951109999995</v>
      </c>
      <c r="G65" s="30">
        <v>83276.042079999999</v>
      </c>
      <c r="H65" s="30">
        <v>67361.588910000006</v>
      </c>
      <c r="I65" s="30">
        <v>73605.751449999996</v>
      </c>
      <c r="J65" s="30">
        <v>83060.951820000002</v>
      </c>
      <c r="K65" s="30">
        <v>67074.462839999993</v>
      </c>
      <c r="L65" s="30">
        <v>130839.03294000002</v>
      </c>
      <c r="M65" s="30">
        <v>43473.000340000006</v>
      </c>
      <c r="N65" s="13">
        <f t="shared" si="12"/>
        <v>173686.45832999999</v>
      </c>
      <c r="O65" s="13">
        <f t="shared" si="18"/>
        <v>220278.93118000001</v>
      </c>
      <c r="P65" s="13">
        <f t="shared" si="19"/>
        <v>224028.29217999999</v>
      </c>
      <c r="Q65" s="13">
        <f t="shared" ref="Q65" si="23">SUM(K65:M65)</f>
        <v>241386.49612</v>
      </c>
      <c r="R65" s="13">
        <f>N65+O65+P65+Q65</f>
        <v>859380.17781000002</v>
      </c>
      <c r="S65" s="13">
        <f t="shared" si="21"/>
        <v>818944.83286000008</v>
      </c>
    </row>
    <row r="66" spans="1:132" x14ac:dyDescent="0.2">
      <c r="A66" s="8">
        <v>2024</v>
      </c>
      <c r="B66" s="13">
        <v>73623.24123</v>
      </c>
      <c r="C66" s="30">
        <v>80695.44329000001</v>
      </c>
      <c r="D66" s="30">
        <v>89862.468080000006</v>
      </c>
      <c r="E66" s="30">
        <v>90618.598840000006</v>
      </c>
      <c r="F66" s="30">
        <v>95860.698780000006</v>
      </c>
      <c r="G66" s="30">
        <v>100014.58929</v>
      </c>
      <c r="H66" s="30">
        <v>129016.26276000001</v>
      </c>
      <c r="I66" s="30">
        <v>82935.470310000004</v>
      </c>
      <c r="J66" s="30">
        <v>87732.353170000002</v>
      </c>
      <c r="K66" s="30">
        <v>83294.257200000007</v>
      </c>
      <c r="L66" s="30">
        <v>78852.83329000001</v>
      </c>
      <c r="M66" s="30" t="s">
        <v>15</v>
      </c>
      <c r="N66" s="13">
        <f t="shared" si="12"/>
        <v>244181.15260000003</v>
      </c>
      <c r="O66" s="13">
        <f t="shared" si="18"/>
        <v>286493.88691</v>
      </c>
      <c r="P66" s="13">
        <f t="shared" si="19"/>
        <v>299684.08624000003</v>
      </c>
      <c r="Q66" s="30" t="s">
        <v>15</v>
      </c>
      <c r="R66" s="30" t="s">
        <v>15</v>
      </c>
      <c r="S66" s="13">
        <f t="shared" si="21"/>
        <v>1071745.6218700001</v>
      </c>
    </row>
    <row r="67" spans="1:132" x14ac:dyDescent="0.2">
      <c r="A67" s="8"/>
      <c r="B67" s="8"/>
      <c r="C67" s="8"/>
      <c r="D67" s="8"/>
      <c r="E67" s="8"/>
      <c r="F67" s="8"/>
      <c r="H67" s="8"/>
      <c r="I67" s="8"/>
      <c r="J67" s="8"/>
      <c r="K67" s="10" t="s">
        <v>17</v>
      </c>
      <c r="L67" s="8"/>
      <c r="M67" s="8"/>
      <c r="N67" s="8"/>
      <c r="O67" s="8"/>
      <c r="P67" s="8"/>
      <c r="Q67" s="8"/>
      <c r="R67" s="8"/>
      <c r="S67" s="8"/>
    </row>
    <row r="68" spans="1:132" s="25" customFormat="1" x14ac:dyDescent="0.2">
      <c r="A68" s="8">
        <v>1995</v>
      </c>
      <c r="B68" s="13">
        <v>1311.085</v>
      </c>
      <c r="C68" s="13">
        <v>542.9</v>
      </c>
      <c r="D68" s="13">
        <v>1614.808</v>
      </c>
      <c r="E68" s="13">
        <v>1386.922</v>
      </c>
      <c r="F68" s="13">
        <v>2610.2950000000001</v>
      </c>
      <c r="G68" s="13">
        <v>1491.5250000000001</v>
      </c>
      <c r="H68" s="13">
        <v>1631.8880000000001</v>
      </c>
      <c r="I68" s="13">
        <v>2264.3420000000001</v>
      </c>
      <c r="J68" s="13">
        <v>1467.704</v>
      </c>
      <c r="K68" s="13">
        <v>1634.7940000000001</v>
      </c>
      <c r="L68" s="13">
        <v>993.88499999999999</v>
      </c>
      <c r="M68" s="13">
        <v>1024.453</v>
      </c>
      <c r="N68" s="13">
        <f t="shared" ref="N68:N97" si="24">SUM(B68:D68)</f>
        <v>3468.7930000000001</v>
      </c>
      <c r="O68" s="13">
        <f t="shared" ref="O68" si="25">SUM(E68:G68)</f>
        <v>5488.7420000000002</v>
      </c>
      <c r="P68" s="13">
        <f t="shared" ref="P68" si="26">SUM(H68:J68)</f>
        <v>5363.9340000000002</v>
      </c>
      <c r="Q68" s="13">
        <f t="shared" ref="Q68" si="27">SUM(K68:M68)</f>
        <v>3653.1320000000001</v>
      </c>
      <c r="R68" s="13">
        <f t="shared" ref="R68:R92" si="28">N68+O68+P68+Q68</f>
        <v>17974.601000000002</v>
      </c>
      <c r="S68" s="30" t="s">
        <v>15</v>
      </c>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c r="CY68" s="24"/>
      <c r="CZ68" s="24"/>
      <c r="DA68" s="24"/>
      <c r="DB68" s="24"/>
      <c r="DC68" s="24"/>
      <c r="DD68" s="24"/>
      <c r="DE68" s="24"/>
      <c r="DF68" s="24"/>
      <c r="DG68" s="24"/>
      <c r="DH68" s="24"/>
      <c r="DI68" s="24"/>
      <c r="DJ68" s="24"/>
      <c r="DK68" s="24"/>
      <c r="DL68" s="24"/>
      <c r="DM68" s="24"/>
      <c r="DN68" s="24"/>
      <c r="DO68" s="24"/>
      <c r="DP68" s="24"/>
      <c r="DQ68" s="24"/>
      <c r="DR68" s="24"/>
      <c r="DS68" s="24"/>
      <c r="DT68" s="24"/>
      <c r="DU68" s="24"/>
      <c r="DV68" s="24"/>
      <c r="DW68" s="24"/>
      <c r="DX68" s="24"/>
      <c r="DY68" s="24"/>
      <c r="DZ68" s="24"/>
      <c r="EA68" s="24"/>
      <c r="EB68" s="24"/>
    </row>
    <row r="69" spans="1:132" x14ac:dyDescent="0.2">
      <c r="A69" s="8">
        <v>1996</v>
      </c>
      <c r="B69" s="13">
        <v>1295.2740000000001</v>
      </c>
      <c r="C69" s="13">
        <v>940.20299999999997</v>
      </c>
      <c r="D69" s="13">
        <v>2429.335</v>
      </c>
      <c r="E69" s="13">
        <v>4197.9570000000003</v>
      </c>
      <c r="F69" s="13">
        <v>8150.1639999999998</v>
      </c>
      <c r="G69" s="13">
        <v>6096.5940000000001</v>
      </c>
      <c r="H69" s="13">
        <v>3629.808</v>
      </c>
      <c r="I69" s="13">
        <v>4057.9680000000003</v>
      </c>
      <c r="J69" s="13">
        <v>2041.325</v>
      </c>
      <c r="K69" s="13">
        <v>1021.22</v>
      </c>
      <c r="L69" s="13">
        <v>1201.1770000000001</v>
      </c>
      <c r="M69" s="13">
        <v>1185.0989999999999</v>
      </c>
      <c r="N69" s="13">
        <f t="shared" ref="N69:N94" si="29">SUM(B69:D69)</f>
        <v>4664.8119999999999</v>
      </c>
      <c r="O69" s="13">
        <f t="shared" ref="O69:O97" si="30">SUM(E69:G69)</f>
        <v>18444.715</v>
      </c>
      <c r="P69" s="13">
        <f t="shared" ref="P69:P97" si="31">SUM(H69:J69)</f>
        <v>9729.1010000000006</v>
      </c>
      <c r="Q69" s="13">
        <f t="shared" ref="Q69:Q94" si="32">SUM(K69:M69)</f>
        <v>3407.4960000000001</v>
      </c>
      <c r="R69" s="13">
        <f t="shared" si="28"/>
        <v>36246.124000000003</v>
      </c>
      <c r="S69" s="13">
        <f t="shared" ref="S69:S97" si="33">Q68+N69+O69+P69</f>
        <v>36491.760000000002</v>
      </c>
    </row>
    <row r="70" spans="1:132" x14ac:dyDescent="0.2">
      <c r="A70" s="8">
        <v>1997</v>
      </c>
      <c r="B70" s="13">
        <v>2566.4839999999999</v>
      </c>
      <c r="C70" s="13">
        <v>4817.0169999999998</v>
      </c>
      <c r="D70" s="13">
        <v>6026.1930000000002</v>
      </c>
      <c r="E70" s="13">
        <v>8225.5529999999999</v>
      </c>
      <c r="F70" s="13">
        <v>9628.402</v>
      </c>
      <c r="G70" s="13">
        <v>2965.8240000000001</v>
      </c>
      <c r="H70" s="13">
        <v>2114.0320000000002</v>
      </c>
      <c r="I70" s="13">
        <v>2621.2379999999998</v>
      </c>
      <c r="J70" s="13">
        <v>1555.9170000000001</v>
      </c>
      <c r="K70" s="13">
        <v>1040.8890000000001</v>
      </c>
      <c r="L70" s="13">
        <v>1097.9110000000001</v>
      </c>
      <c r="M70" s="13">
        <v>1802.652</v>
      </c>
      <c r="N70" s="13">
        <f t="shared" si="29"/>
        <v>13409.694</v>
      </c>
      <c r="O70" s="13">
        <f t="shared" si="30"/>
        <v>20819.779000000002</v>
      </c>
      <c r="P70" s="13">
        <f t="shared" si="31"/>
        <v>6291.1870000000008</v>
      </c>
      <c r="Q70" s="13">
        <f t="shared" si="32"/>
        <v>3941.4520000000002</v>
      </c>
      <c r="R70" s="13">
        <f t="shared" si="28"/>
        <v>44462.111999999994</v>
      </c>
      <c r="S70" s="13">
        <f t="shared" si="33"/>
        <v>43928.155999999995</v>
      </c>
    </row>
    <row r="71" spans="1:132" s="25" customFormat="1" x14ac:dyDescent="0.2">
      <c r="A71" s="8">
        <v>1998</v>
      </c>
      <c r="B71" s="13">
        <v>2640.7359999999999</v>
      </c>
      <c r="C71" s="13">
        <v>2831.009</v>
      </c>
      <c r="D71" s="13">
        <v>8490.0249999999996</v>
      </c>
      <c r="E71" s="13">
        <v>7275.2610000000004</v>
      </c>
      <c r="F71" s="13">
        <v>7650.723</v>
      </c>
      <c r="G71" s="13">
        <v>5304.85</v>
      </c>
      <c r="H71" s="13">
        <v>5316.3820000000005</v>
      </c>
      <c r="I71" s="13">
        <v>4102.1819999999998</v>
      </c>
      <c r="J71" s="13">
        <v>4139.125</v>
      </c>
      <c r="K71" s="13">
        <v>2512.6620000000003</v>
      </c>
      <c r="L71" s="13">
        <v>2238.337</v>
      </c>
      <c r="M71" s="13">
        <v>2246.6170000000002</v>
      </c>
      <c r="N71" s="13">
        <f t="shared" si="29"/>
        <v>13961.77</v>
      </c>
      <c r="O71" s="13">
        <f t="shared" si="30"/>
        <v>20230.834000000003</v>
      </c>
      <c r="P71" s="13">
        <f t="shared" si="31"/>
        <v>13557.689</v>
      </c>
      <c r="Q71" s="13">
        <f t="shared" si="32"/>
        <v>6997.616</v>
      </c>
      <c r="R71" s="13">
        <f t="shared" si="28"/>
        <v>54747.909000000007</v>
      </c>
      <c r="S71" s="13">
        <f t="shared" si="33"/>
        <v>51691.745000000003</v>
      </c>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c r="CY71" s="24"/>
      <c r="CZ71" s="24"/>
      <c r="DA71" s="24"/>
      <c r="DB71" s="24"/>
      <c r="DC71" s="24"/>
      <c r="DD71" s="24"/>
      <c r="DE71" s="24"/>
      <c r="DF71" s="24"/>
      <c r="DG71" s="24"/>
      <c r="DH71" s="24"/>
      <c r="DI71" s="24"/>
      <c r="DJ71" s="24"/>
      <c r="DK71" s="24"/>
      <c r="DL71" s="24"/>
      <c r="DM71" s="24"/>
      <c r="DN71" s="24"/>
      <c r="DO71" s="24"/>
      <c r="DP71" s="24"/>
      <c r="DQ71" s="24"/>
      <c r="DR71" s="24"/>
      <c r="DS71" s="24"/>
      <c r="DT71" s="24"/>
      <c r="DU71" s="24"/>
      <c r="DV71" s="24"/>
      <c r="DW71" s="24"/>
      <c r="DX71" s="24"/>
      <c r="DY71" s="24"/>
      <c r="DZ71" s="24"/>
      <c r="EA71" s="24"/>
      <c r="EB71" s="24"/>
    </row>
    <row r="72" spans="1:132" x14ac:dyDescent="0.2">
      <c r="A72" s="8">
        <v>1999</v>
      </c>
      <c r="B72" s="13">
        <v>1800.268</v>
      </c>
      <c r="C72" s="13">
        <v>4168.3609999999999</v>
      </c>
      <c r="D72" s="13">
        <v>7778.4719999999998</v>
      </c>
      <c r="E72" s="13">
        <v>5693.63</v>
      </c>
      <c r="F72" s="13">
        <v>9349.853000000001</v>
      </c>
      <c r="G72" s="13">
        <v>5912.3850000000002</v>
      </c>
      <c r="H72" s="13">
        <v>2746.6970000000001</v>
      </c>
      <c r="I72" s="13">
        <v>3101.0720000000001</v>
      </c>
      <c r="J72" s="13">
        <v>6839.1040000000003</v>
      </c>
      <c r="K72" s="13">
        <v>5756.8860000000004</v>
      </c>
      <c r="L72" s="13">
        <v>5280.5129999999999</v>
      </c>
      <c r="M72" s="13">
        <v>8038.6260000000002</v>
      </c>
      <c r="N72" s="13">
        <f t="shared" si="29"/>
        <v>13747.100999999999</v>
      </c>
      <c r="O72" s="13">
        <f t="shared" si="30"/>
        <v>20955.868000000002</v>
      </c>
      <c r="P72" s="13">
        <f t="shared" si="31"/>
        <v>12686.873</v>
      </c>
      <c r="Q72" s="13">
        <f t="shared" si="32"/>
        <v>19076.025000000001</v>
      </c>
      <c r="R72" s="13">
        <f t="shared" si="28"/>
        <v>66465.866999999998</v>
      </c>
      <c r="S72" s="13">
        <f t="shared" si="33"/>
        <v>54387.457999999999</v>
      </c>
    </row>
    <row r="73" spans="1:132" x14ac:dyDescent="0.2">
      <c r="A73" s="8">
        <v>2000</v>
      </c>
      <c r="B73" s="13">
        <v>5565.6880000000001</v>
      </c>
      <c r="C73" s="13">
        <v>5751.7920000000004</v>
      </c>
      <c r="D73" s="13">
        <v>6964.2020000000002</v>
      </c>
      <c r="E73" s="13">
        <v>6938.3910000000005</v>
      </c>
      <c r="F73" s="13">
        <v>4141.4719999999998</v>
      </c>
      <c r="G73" s="13">
        <v>7145.5770000000002</v>
      </c>
      <c r="H73" s="13">
        <v>3621.1770000000001</v>
      </c>
      <c r="I73" s="13">
        <v>1449.6680000000001</v>
      </c>
      <c r="J73" s="13">
        <v>1508.3310000000001</v>
      </c>
      <c r="K73" s="13">
        <v>1213.914</v>
      </c>
      <c r="L73" s="13">
        <v>2580.373</v>
      </c>
      <c r="M73" s="13">
        <v>1586.0930000000001</v>
      </c>
      <c r="N73" s="13">
        <f t="shared" si="29"/>
        <v>18281.682000000001</v>
      </c>
      <c r="O73" s="13">
        <f t="shared" si="30"/>
        <v>18225.440000000002</v>
      </c>
      <c r="P73" s="13">
        <f t="shared" si="31"/>
        <v>6579.1760000000004</v>
      </c>
      <c r="Q73" s="13">
        <f t="shared" si="32"/>
        <v>5380.38</v>
      </c>
      <c r="R73" s="13">
        <f t="shared" si="28"/>
        <v>48466.678</v>
      </c>
      <c r="S73" s="13">
        <f t="shared" si="33"/>
        <v>62162.323000000004</v>
      </c>
    </row>
    <row r="74" spans="1:132" x14ac:dyDescent="0.2">
      <c r="A74" s="8">
        <v>2001</v>
      </c>
      <c r="B74" s="13">
        <v>2725.3310000000001</v>
      </c>
      <c r="C74" s="13">
        <v>5165.1400000000003</v>
      </c>
      <c r="D74" s="13">
        <v>4587.7430000000004</v>
      </c>
      <c r="E74" s="13">
        <v>6473.683</v>
      </c>
      <c r="F74" s="13">
        <v>9190.8410000000003</v>
      </c>
      <c r="G74" s="13">
        <v>5287.4610000000002</v>
      </c>
      <c r="H74" s="13">
        <v>2489.261</v>
      </c>
      <c r="I74" s="13">
        <v>3003.7200000000003</v>
      </c>
      <c r="J74" s="13">
        <v>3068.9740000000002</v>
      </c>
      <c r="K74" s="13">
        <v>3712.7570000000001</v>
      </c>
      <c r="L74" s="13">
        <v>4085.2939999999999</v>
      </c>
      <c r="M74" s="13">
        <v>2823.8789999999999</v>
      </c>
      <c r="N74" s="13">
        <f t="shared" si="29"/>
        <v>12478.214</v>
      </c>
      <c r="O74" s="13">
        <f t="shared" si="30"/>
        <v>20951.985000000001</v>
      </c>
      <c r="P74" s="13">
        <f t="shared" si="31"/>
        <v>8561.9549999999999</v>
      </c>
      <c r="Q74" s="13">
        <f t="shared" si="32"/>
        <v>10621.93</v>
      </c>
      <c r="R74" s="13">
        <f t="shared" si="28"/>
        <v>52614.084000000003</v>
      </c>
      <c r="S74" s="13">
        <f t="shared" si="33"/>
        <v>47372.534</v>
      </c>
    </row>
    <row r="75" spans="1:132" x14ac:dyDescent="0.2">
      <c r="A75" s="8">
        <v>2002</v>
      </c>
      <c r="B75" s="13">
        <v>3469.0260000000003</v>
      </c>
      <c r="C75" s="13">
        <v>2558.36</v>
      </c>
      <c r="D75" s="13">
        <v>3421.5610000000001</v>
      </c>
      <c r="E75" s="13">
        <v>4653.6239999999998</v>
      </c>
      <c r="F75" s="13">
        <v>6101.8069999999998</v>
      </c>
      <c r="G75" s="13">
        <v>3731.4500000000003</v>
      </c>
      <c r="H75" s="13">
        <v>3383.2400000000002</v>
      </c>
      <c r="I75" s="13">
        <v>2096.9740000000002</v>
      </c>
      <c r="J75" s="13">
        <v>3296.6590000000001</v>
      </c>
      <c r="K75" s="13">
        <v>2490.4720000000002</v>
      </c>
      <c r="L75" s="13">
        <v>2988.3440000000001</v>
      </c>
      <c r="M75" s="13">
        <v>3502.5430000000001</v>
      </c>
      <c r="N75" s="13">
        <f t="shared" si="29"/>
        <v>9448.9470000000001</v>
      </c>
      <c r="O75" s="13">
        <f t="shared" si="30"/>
        <v>14486.881000000001</v>
      </c>
      <c r="P75" s="13">
        <f t="shared" si="31"/>
        <v>8776.8729999999996</v>
      </c>
      <c r="Q75" s="13">
        <f t="shared" si="32"/>
        <v>8981.3590000000004</v>
      </c>
      <c r="R75" s="13">
        <f t="shared" si="28"/>
        <v>41694.06</v>
      </c>
      <c r="S75" s="13">
        <f t="shared" si="33"/>
        <v>43334.631000000001</v>
      </c>
    </row>
    <row r="76" spans="1:132" x14ac:dyDescent="0.2">
      <c r="A76" s="8">
        <v>2003</v>
      </c>
      <c r="B76" s="13">
        <v>3535.846</v>
      </c>
      <c r="C76" s="13">
        <v>3658.636</v>
      </c>
      <c r="D76" s="13">
        <v>4398.0910000000003</v>
      </c>
      <c r="E76" s="13">
        <v>6523.8339999999998</v>
      </c>
      <c r="F76" s="13">
        <v>5625.183</v>
      </c>
      <c r="G76" s="13">
        <v>2748.0320000000002</v>
      </c>
      <c r="H76" s="13">
        <v>2587.857</v>
      </c>
      <c r="I76" s="13">
        <v>2064.384</v>
      </c>
      <c r="J76" s="13">
        <v>3285.6260000000002</v>
      </c>
      <c r="K76" s="13">
        <v>4887.0119999999997</v>
      </c>
      <c r="L76" s="13">
        <v>3027.6869999999999</v>
      </c>
      <c r="M76" s="13">
        <v>1900.3430000000001</v>
      </c>
      <c r="N76" s="13">
        <f t="shared" si="29"/>
        <v>11592.573</v>
      </c>
      <c r="O76" s="13">
        <f t="shared" si="30"/>
        <v>14897.048999999999</v>
      </c>
      <c r="P76" s="13">
        <f t="shared" si="31"/>
        <v>7937.8670000000002</v>
      </c>
      <c r="Q76" s="13">
        <f t="shared" si="32"/>
        <v>9815.0419999999995</v>
      </c>
      <c r="R76" s="13">
        <f t="shared" si="28"/>
        <v>44242.531000000003</v>
      </c>
      <c r="S76" s="13">
        <f t="shared" si="33"/>
        <v>43408.847999999998</v>
      </c>
    </row>
    <row r="77" spans="1:132" x14ac:dyDescent="0.2">
      <c r="A77" s="8">
        <v>2004</v>
      </c>
      <c r="B77" s="13">
        <v>2505.9050000000002</v>
      </c>
      <c r="C77" s="13">
        <v>7143.192</v>
      </c>
      <c r="D77" s="13">
        <v>6273.5240000000003</v>
      </c>
      <c r="E77" s="13">
        <v>6619.1779999999999</v>
      </c>
      <c r="F77" s="13">
        <v>5701.3720000000003</v>
      </c>
      <c r="G77" s="13">
        <v>5027.348</v>
      </c>
      <c r="H77" s="13">
        <v>3964.5230000000001</v>
      </c>
      <c r="I77" s="13">
        <v>4163.7979999999998</v>
      </c>
      <c r="J77" s="13">
        <v>4338.7860000000001</v>
      </c>
      <c r="K77" s="13">
        <v>4054.1320000000001</v>
      </c>
      <c r="L77" s="13">
        <v>4765.8540000000003</v>
      </c>
      <c r="M77" s="13">
        <v>4108.8360000000002</v>
      </c>
      <c r="N77" s="13">
        <f t="shared" si="29"/>
        <v>15922.620999999999</v>
      </c>
      <c r="O77" s="13">
        <f t="shared" si="30"/>
        <v>17347.898000000001</v>
      </c>
      <c r="P77" s="13">
        <f t="shared" si="31"/>
        <v>12467.107</v>
      </c>
      <c r="Q77" s="13">
        <f t="shared" si="32"/>
        <v>12928.822</v>
      </c>
      <c r="R77" s="13">
        <f t="shared" si="28"/>
        <v>58666.448000000004</v>
      </c>
      <c r="S77" s="13">
        <f t="shared" si="33"/>
        <v>55552.668000000005</v>
      </c>
    </row>
    <row r="78" spans="1:132" x14ac:dyDescent="0.2">
      <c r="A78" s="8">
        <v>2005</v>
      </c>
      <c r="B78" s="13">
        <v>7171.0860000000002</v>
      </c>
      <c r="C78" s="13">
        <v>8654.9500000000007</v>
      </c>
      <c r="D78" s="13">
        <v>9248.7569999999996</v>
      </c>
      <c r="E78" s="13">
        <v>10704.829</v>
      </c>
      <c r="F78" s="13">
        <v>16513.692999999999</v>
      </c>
      <c r="G78" s="13">
        <v>7858.5720000000001</v>
      </c>
      <c r="H78" s="13">
        <v>10322.341</v>
      </c>
      <c r="I78" s="13">
        <v>12628.989</v>
      </c>
      <c r="J78" s="13">
        <v>24222.632000000001</v>
      </c>
      <c r="K78" s="13">
        <v>18203.401000000002</v>
      </c>
      <c r="L78" s="13">
        <v>12943.268</v>
      </c>
      <c r="M78" s="13">
        <v>17979.009000000002</v>
      </c>
      <c r="N78" s="13">
        <f t="shared" si="29"/>
        <v>25074.792999999998</v>
      </c>
      <c r="O78" s="13">
        <f t="shared" si="30"/>
        <v>35077.093999999997</v>
      </c>
      <c r="P78" s="13">
        <f t="shared" si="31"/>
        <v>47173.962</v>
      </c>
      <c r="Q78" s="13">
        <f t="shared" si="32"/>
        <v>49125.678</v>
      </c>
      <c r="R78" s="13">
        <f t="shared" si="28"/>
        <v>156451.527</v>
      </c>
      <c r="S78" s="13">
        <f t="shared" si="33"/>
        <v>120254.671</v>
      </c>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row>
    <row r="79" spans="1:132" x14ac:dyDescent="0.2">
      <c r="A79" s="8">
        <v>2006</v>
      </c>
      <c r="B79" s="13">
        <v>4780.7520000000004</v>
      </c>
      <c r="C79" s="13">
        <v>9013.103000000001</v>
      </c>
      <c r="D79" s="13">
        <v>11094.786</v>
      </c>
      <c r="E79" s="13">
        <v>7305.1850000000004</v>
      </c>
      <c r="F79" s="13">
        <v>8575.3410000000003</v>
      </c>
      <c r="G79" s="13">
        <v>7401.0960000000005</v>
      </c>
      <c r="H79" s="13">
        <v>10558.291000000001</v>
      </c>
      <c r="I79" s="13">
        <v>9812.1810000000005</v>
      </c>
      <c r="J79" s="13">
        <v>9021.8970000000008</v>
      </c>
      <c r="K79" s="13">
        <v>5605.5519999999997</v>
      </c>
      <c r="L79" s="13">
        <v>8462.121000000001</v>
      </c>
      <c r="M79" s="13">
        <v>7164.0540000000001</v>
      </c>
      <c r="N79" s="13">
        <f t="shared" si="29"/>
        <v>24888.641000000003</v>
      </c>
      <c r="O79" s="13">
        <f t="shared" si="30"/>
        <v>23281.622000000003</v>
      </c>
      <c r="P79" s="13">
        <f t="shared" si="31"/>
        <v>29392.369000000002</v>
      </c>
      <c r="Q79" s="13">
        <f t="shared" si="32"/>
        <v>21231.726999999999</v>
      </c>
      <c r="R79" s="13">
        <f t="shared" si="28"/>
        <v>98794.359000000011</v>
      </c>
      <c r="S79" s="13">
        <f t="shared" si="33"/>
        <v>126688.31000000001</v>
      </c>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row>
    <row r="80" spans="1:132" x14ac:dyDescent="0.2">
      <c r="A80" s="8">
        <v>2007</v>
      </c>
      <c r="B80" s="13">
        <v>11331.031000000001</v>
      </c>
      <c r="C80" s="13">
        <v>7407.0720000000001</v>
      </c>
      <c r="D80" s="13">
        <v>9885.9590000000007</v>
      </c>
      <c r="E80" s="13">
        <v>8422.2790000000005</v>
      </c>
      <c r="F80" s="13">
        <v>10904.376</v>
      </c>
      <c r="G80" s="13">
        <v>10588.794</v>
      </c>
      <c r="H80" s="13">
        <v>9046.65</v>
      </c>
      <c r="I80" s="13">
        <v>9299.1679999999997</v>
      </c>
      <c r="J80" s="13">
        <v>8926.7880000000005</v>
      </c>
      <c r="K80" s="13">
        <v>8382.9619999999995</v>
      </c>
      <c r="L80" s="13">
        <v>8614.7060000000001</v>
      </c>
      <c r="M80" s="13">
        <v>8296.6059999999998</v>
      </c>
      <c r="N80" s="13">
        <f t="shared" si="29"/>
        <v>28624.062000000005</v>
      </c>
      <c r="O80" s="13">
        <f t="shared" si="30"/>
        <v>29915.449000000001</v>
      </c>
      <c r="P80" s="13">
        <f t="shared" si="31"/>
        <v>27272.606</v>
      </c>
      <c r="Q80" s="13">
        <f t="shared" si="32"/>
        <v>25294.273999999998</v>
      </c>
      <c r="R80" s="13">
        <f t="shared" si="28"/>
        <v>111106.391</v>
      </c>
      <c r="S80" s="13">
        <f t="shared" si="33"/>
        <v>107043.84400000001</v>
      </c>
      <c r="T80" s="8"/>
      <c r="U80" s="8"/>
      <c r="V80" s="8"/>
      <c r="W80" s="8"/>
      <c r="X80" s="8"/>
      <c r="Y80" s="8"/>
      <c r="Z80" s="8"/>
      <c r="AA80" s="8"/>
      <c r="AB80" s="8"/>
      <c r="AC80" s="8"/>
      <c r="AD80" s="8"/>
      <c r="AE80" s="8"/>
      <c r="AF80" s="8"/>
      <c r="AG80" s="8"/>
      <c r="AH80" s="8"/>
      <c r="AI80" s="8"/>
    </row>
    <row r="81" spans="1:35" x14ac:dyDescent="0.2">
      <c r="A81" s="8">
        <v>2008</v>
      </c>
      <c r="B81" s="13">
        <v>9708.1290000000008</v>
      </c>
      <c r="C81" s="13">
        <v>10297.33</v>
      </c>
      <c r="D81" s="13">
        <v>9025.4539999999997</v>
      </c>
      <c r="E81" s="13">
        <v>7681.32</v>
      </c>
      <c r="F81" s="13">
        <v>7717.9360000000006</v>
      </c>
      <c r="G81" s="13">
        <v>8861.0889999999999</v>
      </c>
      <c r="H81" s="13">
        <v>7416.6180000000004</v>
      </c>
      <c r="I81" s="13">
        <v>6392.3959999999997</v>
      </c>
      <c r="J81" s="13">
        <v>6975.9980000000005</v>
      </c>
      <c r="K81" s="13">
        <v>9181.8870000000006</v>
      </c>
      <c r="L81" s="13">
        <v>4680.9530000000004</v>
      </c>
      <c r="M81" s="13">
        <v>4923.9870000000001</v>
      </c>
      <c r="N81" s="13">
        <f t="shared" si="29"/>
        <v>29030.913</v>
      </c>
      <c r="O81" s="13">
        <f t="shared" si="30"/>
        <v>24260.345000000001</v>
      </c>
      <c r="P81" s="13">
        <f t="shared" si="31"/>
        <v>20785.011999999999</v>
      </c>
      <c r="Q81" s="13">
        <f t="shared" si="32"/>
        <v>18786.827000000001</v>
      </c>
      <c r="R81" s="13">
        <f t="shared" si="28"/>
        <v>92863.097000000009</v>
      </c>
      <c r="S81" s="13">
        <f t="shared" si="33"/>
        <v>99370.544000000009</v>
      </c>
      <c r="T81" s="8"/>
      <c r="U81" s="8"/>
      <c r="V81" s="8"/>
      <c r="W81" s="8"/>
      <c r="X81" s="8"/>
      <c r="Y81" s="8"/>
      <c r="Z81" s="8"/>
      <c r="AA81" s="8"/>
      <c r="AB81" s="8"/>
      <c r="AC81" s="8"/>
      <c r="AD81" s="8"/>
      <c r="AE81" s="8"/>
      <c r="AF81" s="8"/>
      <c r="AG81" s="8"/>
      <c r="AH81" s="8"/>
      <c r="AI81" s="8"/>
    </row>
    <row r="82" spans="1:35" x14ac:dyDescent="0.2">
      <c r="A82" s="8">
        <v>2009</v>
      </c>
      <c r="B82" s="13">
        <v>5613.7570000000005</v>
      </c>
      <c r="C82" s="13">
        <v>7041.1210000000001</v>
      </c>
      <c r="D82" s="13">
        <v>10803.166999999999</v>
      </c>
      <c r="E82" s="13">
        <v>3619.9900000000002</v>
      </c>
      <c r="F82" s="13">
        <v>5308.8490000000002</v>
      </c>
      <c r="G82" s="13">
        <v>5744.2979999999998</v>
      </c>
      <c r="H82" s="13">
        <v>4506.4939999999997</v>
      </c>
      <c r="I82" s="13">
        <v>4036.8240000000001</v>
      </c>
      <c r="J82" s="13">
        <v>4667.0330000000004</v>
      </c>
      <c r="K82" s="13">
        <v>5171.8530000000001</v>
      </c>
      <c r="L82" s="13">
        <v>4381.5969999999998</v>
      </c>
      <c r="M82" s="13">
        <v>4288.0519999999997</v>
      </c>
      <c r="N82" s="13">
        <f t="shared" si="29"/>
        <v>23458.044999999998</v>
      </c>
      <c r="O82" s="13">
        <f t="shared" si="30"/>
        <v>14673.136999999999</v>
      </c>
      <c r="P82" s="13">
        <f t="shared" si="31"/>
        <v>13210.350999999999</v>
      </c>
      <c r="Q82" s="13">
        <f t="shared" si="32"/>
        <v>13841.502</v>
      </c>
      <c r="R82" s="13">
        <f t="shared" si="28"/>
        <v>65183.034999999996</v>
      </c>
      <c r="S82" s="13">
        <f t="shared" si="33"/>
        <v>70128.36</v>
      </c>
      <c r="T82" s="8"/>
      <c r="U82" s="8"/>
      <c r="V82" s="8"/>
      <c r="W82" s="8"/>
      <c r="X82" s="8"/>
      <c r="Y82" s="8"/>
      <c r="Z82" s="8"/>
      <c r="AA82" s="8"/>
      <c r="AB82" s="8"/>
      <c r="AC82" s="8"/>
      <c r="AD82" s="8"/>
      <c r="AE82" s="8"/>
      <c r="AF82" s="8"/>
      <c r="AG82" s="8"/>
      <c r="AH82" s="8"/>
      <c r="AI82" s="8"/>
    </row>
    <row r="83" spans="1:35" x14ac:dyDescent="0.2">
      <c r="A83" s="8">
        <v>2010</v>
      </c>
      <c r="B83" s="13">
        <v>4212.8289999999997</v>
      </c>
      <c r="C83" s="13">
        <v>4991.8760000000002</v>
      </c>
      <c r="D83" s="13">
        <v>7129.5560000000005</v>
      </c>
      <c r="E83" s="13">
        <v>5420.9670000000006</v>
      </c>
      <c r="F83" s="13">
        <v>5457.7240000000002</v>
      </c>
      <c r="G83" s="13">
        <v>5305.1180000000004</v>
      </c>
      <c r="H83" s="13">
        <v>5891.0969999999998</v>
      </c>
      <c r="I83" s="13">
        <v>5512.0540000000001</v>
      </c>
      <c r="J83" s="13">
        <v>5359.893</v>
      </c>
      <c r="K83" s="13">
        <v>5462.1940000000004</v>
      </c>
      <c r="L83" s="13">
        <v>4244.5</v>
      </c>
      <c r="M83" s="13">
        <v>4213.4400000000005</v>
      </c>
      <c r="N83" s="13">
        <f t="shared" si="29"/>
        <v>16334.261</v>
      </c>
      <c r="O83" s="13">
        <f t="shared" si="30"/>
        <v>16183.809000000001</v>
      </c>
      <c r="P83" s="13">
        <f t="shared" si="31"/>
        <v>16763.044000000002</v>
      </c>
      <c r="Q83" s="13">
        <f t="shared" si="32"/>
        <v>13920.134</v>
      </c>
      <c r="R83" s="13">
        <f t="shared" si="28"/>
        <v>63201.248</v>
      </c>
      <c r="S83" s="13">
        <f t="shared" si="33"/>
        <v>63122.616000000002</v>
      </c>
      <c r="T83" s="8"/>
      <c r="U83" s="8"/>
      <c r="V83" s="8"/>
      <c r="W83" s="8"/>
      <c r="X83" s="8"/>
      <c r="Y83" s="8"/>
      <c r="Z83" s="8"/>
      <c r="AA83" s="8"/>
      <c r="AB83" s="8"/>
      <c r="AC83" s="8"/>
      <c r="AD83" s="8"/>
      <c r="AE83" s="8"/>
      <c r="AF83" s="8"/>
      <c r="AG83" s="8"/>
      <c r="AH83" s="8"/>
      <c r="AI83" s="8"/>
    </row>
    <row r="84" spans="1:35" x14ac:dyDescent="0.2">
      <c r="A84" s="8">
        <v>2011</v>
      </c>
      <c r="B84" s="13">
        <v>5409.3980000000001</v>
      </c>
      <c r="C84" s="13">
        <v>5007.3249999999998</v>
      </c>
      <c r="D84" s="13">
        <v>6978.3530000000001</v>
      </c>
      <c r="E84" s="13">
        <v>5422.9430000000002</v>
      </c>
      <c r="F84" s="13">
        <v>7335.34</v>
      </c>
      <c r="G84" s="13">
        <v>5980.6570000000002</v>
      </c>
      <c r="H84" s="13">
        <v>7168.9470000000001</v>
      </c>
      <c r="I84" s="13">
        <v>7949.8060000000005</v>
      </c>
      <c r="J84" s="13">
        <v>5748.46</v>
      </c>
      <c r="K84" s="13">
        <v>4406.8410000000003</v>
      </c>
      <c r="L84" s="13">
        <v>5381.6120000000001</v>
      </c>
      <c r="M84" s="13">
        <v>5115.5340000000006</v>
      </c>
      <c r="N84" s="13">
        <f t="shared" si="29"/>
        <v>17395.076000000001</v>
      </c>
      <c r="O84" s="13">
        <f t="shared" si="30"/>
        <v>18738.939999999999</v>
      </c>
      <c r="P84" s="13">
        <f t="shared" si="31"/>
        <v>20867.213</v>
      </c>
      <c r="Q84" s="13">
        <f t="shared" si="32"/>
        <v>14903.987000000001</v>
      </c>
      <c r="R84" s="13">
        <f t="shared" si="28"/>
        <v>71905.216000000015</v>
      </c>
      <c r="S84" s="13">
        <f t="shared" si="33"/>
        <v>70921.362999999998</v>
      </c>
      <c r="T84" s="8"/>
      <c r="U84" s="8"/>
      <c r="V84" s="8"/>
      <c r="W84" s="8"/>
      <c r="X84" s="8"/>
      <c r="Y84" s="8"/>
      <c r="Z84" s="8"/>
      <c r="AA84" s="8"/>
      <c r="AB84" s="8"/>
      <c r="AC84" s="8"/>
      <c r="AD84" s="8"/>
      <c r="AE84" s="8"/>
      <c r="AF84" s="8"/>
      <c r="AG84" s="8"/>
      <c r="AH84" s="8"/>
      <c r="AI84" s="8"/>
    </row>
    <row r="85" spans="1:35" x14ac:dyDescent="0.2">
      <c r="A85" s="8">
        <v>2012</v>
      </c>
      <c r="B85" s="13">
        <v>4283.13</v>
      </c>
      <c r="C85" s="13">
        <v>4778.3680000000004</v>
      </c>
      <c r="D85" s="13">
        <v>7623.1970000000001</v>
      </c>
      <c r="E85" s="13">
        <v>6885.1120000000001</v>
      </c>
      <c r="F85" s="13">
        <v>5510.3820000000005</v>
      </c>
      <c r="G85" s="13">
        <v>6300.8270000000002</v>
      </c>
      <c r="H85" s="13">
        <v>4471.5940000000001</v>
      </c>
      <c r="I85" s="13">
        <v>7163.1869999999999</v>
      </c>
      <c r="J85" s="13">
        <v>5990.2780000000002</v>
      </c>
      <c r="K85" s="13">
        <v>6681.1689999999999</v>
      </c>
      <c r="L85" s="13">
        <v>7597.0560000000005</v>
      </c>
      <c r="M85" s="13">
        <v>3758.5210000000002</v>
      </c>
      <c r="N85" s="13">
        <f t="shared" si="29"/>
        <v>16684.695</v>
      </c>
      <c r="O85" s="13">
        <f t="shared" si="30"/>
        <v>18696.321</v>
      </c>
      <c r="P85" s="13">
        <f t="shared" si="31"/>
        <v>17625.059000000001</v>
      </c>
      <c r="Q85" s="13">
        <f t="shared" si="32"/>
        <v>18036.745999999999</v>
      </c>
      <c r="R85" s="13">
        <f t="shared" si="28"/>
        <v>71042.820999999996</v>
      </c>
      <c r="S85" s="13">
        <f t="shared" si="33"/>
        <v>67910.062000000005</v>
      </c>
      <c r="T85" s="8"/>
      <c r="U85" s="8"/>
      <c r="V85" s="8"/>
      <c r="W85" s="8"/>
      <c r="X85" s="8"/>
      <c r="Y85" s="8"/>
      <c r="Z85" s="8"/>
      <c r="AA85" s="8"/>
      <c r="AB85" s="8"/>
      <c r="AC85" s="8"/>
      <c r="AD85" s="8"/>
      <c r="AE85" s="8"/>
      <c r="AF85" s="8"/>
      <c r="AG85" s="8"/>
      <c r="AH85" s="8"/>
      <c r="AI85" s="8"/>
    </row>
    <row r="86" spans="1:35" x14ac:dyDescent="0.2">
      <c r="A86" s="8">
        <v>2013</v>
      </c>
      <c r="B86" s="13">
        <v>4570.9170000000004</v>
      </c>
      <c r="C86" s="13">
        <v>6146.4800000000005</v>
      </c>
      <c r="D86" s="13">
        <v>6142.8450000000003</v>
      </c>
      <c r="E86" s="13">
        <v>8169.2370000000001</v>
      </c>
      <c r="F86" s="13">
        <v>7929.7020000000002</v>
      </c>
      <c r="G86" s="13">
        <v>6351.3069999999998</v>
      </c>
      <c r="H86" s="13">
        <v>6212.4040000000005</v>
      </c>
      <c r="I86" s="13">
        <v>7612.6220000000003</v>
      </c>
      <c r="J86" s="13">
        <v>8036.2849999999999</v>
      </c>
      <c r="K86" s="13">
        <v>6377.7049999999999</v>
      </c>
      <c r="L86" s="13">
        <v>4721.6050000000005</v>
      </c>
      <c r="M86" s="13">
        <v>4557.5330000000004</v>
      </c>
      <c r="N86" s="13">
        <f t="shared" si="29"/>
        <v>16860.242000000002</v>
      </c>
      <c r="O86" s="13">
        <f t="shared" si="30"/>
        <v>22450.245999999999</v>
      </c>
      <c r="P86" s="13">
        <f t="shared" si="31"/>
        <v>21861.311000000002</v>
      </c>
      <c r="Q86" s="13">
        <f t="shared" si="32"/>
        <v>15656.843000000001</v>
      </c>
      <c r="R86" s="13">
        <f t="shared" si="28"/>
        <v>76828.641999999993</v>
      </c>
      <c r="S86" s="13">
        <f t="shared" si="33"/>
        <v>79208.544999999998</v>
      </c>
      <c r="T86" s="8"/>
      <c r="U86" s="8"/>
      <c r="V86" s="8"/>
      <c r="W86" s="8"/>
      <c r="X86" s="8"/>
      <c r="Y86" s="8"/>
      <c r="Z86" s="8"/>
      <c r="AA86" s="8"/>
      <c r="AB86" s="8"/>
      <c r="AC86" s="8"/>
      <c r="AD86" s="8"/>
      <c r="AE86" s="8"/>
      <c r="AF86" s="8"/>
      <c r="AG86" s="8"/>
      <c r="AH86" s="8"/>
      <c r="AI86" s="8"/>
    </row>
    <row r="87" spans="1:35" x14ac:dyDescent="0.2">
      <c r="A87" s="8">
        <v>2014</v>
      </c>
      <c r="B87" s="13">
        <v>4901.5690000000004</v>
      </c>
      <c r="C87" s="13">
        <v>13796.03</v>
      </c>
      <c r="D87" s="13">
        <v>9774.3279999999995</v>
      </c>
      <c r="E87" s="13">
        <v>8830.0500000000011</v>
      </c>
      <c r="F87" s="13">
        <v>8390.3269999999993</v>
      </c>
      <c r="G87" s="13">
        <v>9417.81</v>
      </c>
      <c r="H87" s="13">
        <v>8723.4390000000003</v>
      </c>
      <c r="I87" s="13">
        <v>8616.473</v>
      </c>
      <c r="J87" s="13">
        <v>6123.54</v>
      </c>
      <c r="K87" s="13">
        <v>7904.4560000000001</v>
      </c>
      <c r="L87" s="13">
        <v>4804.6660000000002</v>
      </c>
      <c r="M87" s="13">
        <v>4709.8320000000003</v>
      </c>
      <c r="N87" s="13">
        <f t="shared" si="29"/>
        <v>28471.927000000003</v>
      </c>
      <c r="O87" s="13">
        <f t="shared" si="30"/>
        <v>26638.186999999998</v>
      </c>
      <c r="P87" s="13">
        <f t="shared" si="31"/>
        <v>23463.452000000001</v>
      </c>
      <c r="Q87" s="13">
        <f t="shared" si="32"/>
        <v>17418.953999999998</v>
      </c>
      <c r="R87" s="13">
        <f t="shared" si="28"/>
        <v>95992.52</v>
      </c>
      <c r="S87" s="13">
        <f t="shared" si="33"/>
        <v>94230.409</v>
      </c>
      <c r="T87" s="8"/>
      <c r="U87" s="8"/>
      <c r="V87" s="8"/>
      <c r="W87" s="8"/>
      <c r="X87" s="8"/>
      <c r="Y87" s="8"/>
      <c r="Z87" s="8"/>
      <c r="AA87" s="8"/>
      <c r="AB87" s="8"/>
      <c r="AC87" s="8"/>
      <c r="AD87" s="8"/>
      <c r="AE87" s="8"/>
      <c r="AF87" s="8"/>
      <c r="AG87" s="8"/>
      <c r="AH87" s="8"/>
      <c r="AI87" s="8"/>
    </row>
    <row r="88" spans="1:35" x14ac:dyDescent="0.2">
      <c r="A88" s="8">
        <v>2015</v>
      </c>
      <c r="B88" s="13">
        <v>6360.375</v>
      </c>
      <c r="C88" s="13">
        <v>6740.799</v>
      </c>
      <c r="D88" s="13">
        <v>7931.4549999999999</v>
      </c>
      <c r="E88" s="13">
        <v>7335.9279999999999</v>
      </c>
      <c r="F88" s="13">
        <v>4510.7690000000002</v>
      </c>
      <c r="G88" s="13">
        <v>6727.0910000000003</v>
      </c>
      <c r="H88" s="13">
        <v>6419.5029999999997</v>
      </c>
      <c r="I88" s="13">
        <v>5994.4400000000005</v>
      </c>
      <c r="J88" s="13">
        <v>6733.6559999999999</v>
      </c>
      <c r="K88" s="13">
        <v>5639.2520000000004</v>
      </c>
      <c r="L88" s="13">
        <v>4231.4459999999999</v>
      </c>
      <c r="M88" s="13">
        <v>6711.4719999999998</v>
      </c>
      <c r="N88" s="13">
        <f t="shared" si="29"/>
        <v>21032.629000000001</v>
      </c>
      <c r="O88" s="13">
        <f t="shared" si="30"/>
        <v>18573.788</v>
      </c>
      <c r="P88" s="13">
        <f t="shared" si="31"/>
        <v>19147.598999999998</v>
      </c>
      <c r="Q88" s="13">
        <f t="shared" si="32"/>
        <v>16582.169999999998</v>
      </c>
      <c r="R88" s="13">
        <f t="shared" si="28"/>
        <v>75336.186000000002</v>
      </c>
      <c r="S88" s="13">
        <f t="shared" si="33"/>
        <v>76172.97</v>
      </c>
      <c r="T88" s="8"/>
      <c r="U88" s="8"/>
      <c r="V88" s="8"/>
      <c r="W88" s="8"/>
      <c r="X88" s="8"/>
      <c r="Y88" s="8"/>
      <c r="Z88" s="8"/>
      <c r="AA88" s="8"/>
      <c r="AB88" s="8"/>
      <c r="AC88" s="8"/>
      <c r="AD88" s="8"/>
      <c r="AE88" s="8"/>
      <c r="AF88" s="8"/>
      <c r="AG88" s="8"/>
      <c r="AH88" s="8"/>
      <c r="AI88" s="8"/>
    </row>
    <row r="89" spans="1:35" x14ac:dyDescent="0.2">
      <c r="A89" s="8">
        <v>2016</v>
      </c>
      <c r="B89" s="13">
        <v>6733.6019999999999</v>
      </c>
      <c r="C89" s="13">
        <v>4722.643</v>
      </c>
      <c r="D89" s="13">
        <v>6907.4809999999998</v>
      </c>
      <c r="E89" s="13">
        <v>5411.1010000000006</v>
      </c>
      <c r="F89" s="13">
        <v>3360.9670000000001</v>
      </c>
      <c r="G89" s="13">
        <v>5385.2870000000003</v>
      </c>
      <c r="H89" s="13">
        <v>5183.2359999999999</v>
      </c>
      <c r="I89" s="13">
        <v>6163.2889999999998</v>
      </c>
      <c r="J89" s="13">
        <v>7342.1819999999998</v>
      </c>
      <c r="K89" s="13">
        <v>4408.1570000000002</v>
      </c>
      <c r="L89" s="13">
        <v>5046.7070000000003</v>
      </c>
      <c r="M89" s="13">
        <v>4937.54</v>
      </c>
      <c r="N89" s="13">
        <f t="shared" si="29"/>
        <v>18363.725999999999</v>
      </c>
      <c r="O89" s="13">
        <f t="shared" si="30"/>
        <v>14157.355000000001</v>
      </c>
      <c r="P89" s="13">
        <f t="shared" si="31"/>
        <v>18688.706999999999</v>
      </c>
      <c r="Q89" s="13">
        <f t="shared" si="32"/>
        <v>14392.404000000002</v>
      </c>
      <c r="R89" s="13">
        <f t="shared" si="28"/>
        <v>65602.19200000001</v>
      </c>
      <c r="S89" s="13">
        <f t="shared" si="33"/>
        <v>67791.957999999999</v>
      </c>
      <c r="T89" s="8"/>
      <c r="U89" s="8"/>
      <c r="V89" s="8"/>
      <c r="W89" s="8"/>
      <c r="X89" s="8"/>
      <c r="Y89" s="8"/>
      <c r="Z89" s="8"/>
      <c r="AA89" s="8"/>
      <c r="AB89" s="8"/>
      <c r="AC89" s="8"/>
      <c r="AD89" s="8"/>
      <c r="AE89" s="8"/>
      <c r="AF89" s="8"/>
      <c r="AG89" s="8"/>
      <c r="AH89" s="8"/>
      <c r="AI89" s="8"/>
    </row>
    <row r="90" spans="1:35" x14ac:dyDescent="0.2">
      <c r="A90" s="8">
        <v>2017</v>
      </c>
      <c r="B90" s="13">
        <v>7062.6570000000002</v>
      </c>
      <c r="C90" s="13">
        <v>7154.6310000000003</v>
      </c>
      <c r="D90" s="13">
        <v>7996.47</v>
      </c>
      <c r="E90" s="13">
        <v>7771.1190000000006</v>
      </c>
      <c r="F90" s="13">
        <v>6441.3019999999997</v>
      </c>
      <c r="G90" s="13">
        <v>15595.925999999999</v>
      </c>
      <c r="H90" s="13">
        <v>5899.22</v>
      </c>
      <c r="I90" s="13">
        <v>5803.7690000000002</v>
      </c>
      <c r="J90" s="13">
        <v>4478.3810000000003</v>
      </c>
      <c r="K90" s="13">
        <v>6732.8109999999997</v>
      </c>
      <c r="L90" s="13">
        <v>6587.3760000000002</v>
      </c>
      <c r="M90" s="13">
        <v>6960.4350000000004</v>
      </c>
      <c r="N90" s="13">
        <f t="shared" si="29"/>
        <v>22213.758000000002</v>
      </c>
      <c r="O90" s="13">
        <f t="shared" si="30"/>
        <v>29808.347000000002</v>
      </c>
      <c r="P90" s="13">
        <f t="shared" si="31"/>
        <v>16181.370000000003</v>
      </c>
      <c r="Q90" s="13">
        <f t="shared" si="32"/>
        <v>20280.621999999999</v>
      </c>
      <c r="R90" s="13">
        <f t="shared" si="28"/>
        <v>88484.097000000009</v>
      </c>
      <c r="S90" s="13">
        <f t="shared" si="33"/>
        <v>82595.879000000015</v>
      </c>
      <c r="T90" s="8"/>
      <c r="U90" s="8"/>
      <c r="V90" s="8"/>
      <c r="W90" s="8"/>
      <c r="X90" s="8"/>
      <c r="Y90" s="8"/>
      <c r="Z90" s="8"/>
      <c r="AA90" s="8"/>
      <c r="AB90" s="8"/>
      <c r="AC90" s="8"/>
      <c r="AD90" s="8"/>
      <c r="AE90" s="8"/>
      <c r="AF90" s="8"/>
      <c r="AG90" s="8"/>
      <c r="AH90" s="8"/>
      <c r="AI90" s="8"/>
    </row>
    <row r="91" spans="1:35" x14ac:dyDescent="0.2">
      <c r="A91" s="8">
        <v>2018</v>
      </c>
      <c r="B91" s="13">
        <v>5035.3230000000003</v>
      </c>
      <c r="C91" s="13">
        <v>5840.049</v>
      </c>
      <c r="D91" s="13">
        <v>7201.4250000000002</v>
      </c>
      <c r="E91" s="13">
        <v>7876.652</v>
      </c>
      <c r="F91" s="13">
        <v>7862.6450000000004</v>
      </c>
      <c r="G91" s="13">
        <v>7574.0569999999998</v>
      </c>
      <c r="H91" s="13">
        <v>8060.3950000000004</v>
      </c>
      <c r="I91" s="13">
        <v>10560.932000000001</v>
      </c>
      <c r="J91" s="13">
        <v>12996.982</v>
      </c>
      <c r="K91" s="13">
        <v>9986.9590000000007</v>
      </c>
      <c r="L91" s="13">
        <v>6275.527</v>
      </c>
      <c r="M91" s="13">
        <v>6996.1680000000006</v>
      </c>
      <c r="N91" s="13">
        <f t="shared" si="29"/>
        <v>18076.796999999999</v>
      </c>
      <c r="O91" s="13">
        <f t="shared" si="30"/>
        <v>23313.353999999999</v>
      </c>
      <c r="P91" s="13">
        <f t="shared" si="31"/>
        <v>31618.309000000001</v>
      </c>
      <c r="Q91" s="13">
        <f t="shared" si="32"/>
        <v>23258.654000000002</v>
      </c>
      <c r="R91" s="13">
        <f t="shared" si="28"/>
        <v>96267.114000000001</v>
      </c>
      <c r="S91" s="13">
        <f t="shared" si="33"/>
        <v>93289.081999999995</v>
      </c>
      <c r="T91" s="8"/>
      <c r="U91" s="8"/>
      <c r="V91" s="8"/>
      <c r="W91" s="8"/>
      <c r="X91" s="8"/>
      <c r="Y91" s="8"/>
      <c r="Z91" s="8"/>
      <c r="AA91" s="8"/>
      <c r="AB91" s="8"/>
      <c r="AC91" s="8"/>
      <c r="AD91" s="8"/>
      <c r="AE91" s="8"/>
      <c r="AF91" s="8"/>
      <c r="AG91" s="8"/>
      <c r="AH91" s="8"/>
      <c r="AI91" s="8"/>
    </row>
    <row r="92" spans="1:35" x14ac:dyDescent="0.2">
      <c r="A92" s="8">
        <v>2019</v>
      </c>
      <c r="B92" s="13">
        <v>6379.4989999999998</v>
      </c>
      <c r="C92" s="13">
        <v>15059.944</v>
      </c>
      <c r="D92" s="13">
        <v>8473.4439999999995</v>
      </c>
      <c r="E92" s="13">
        <v>7361.0140000000001</v>
      </c>
      <c r="F92" s="13">
        <v>8359.264000000001</v>
      </c>
      <c r="G92" s="13">
        <v>16784.205000000002</v>
      </c>
      <c r="H92" s="13">
        <v>8429.3240000000005</v>
      </c>
      <c r="I92" s="13">
        <v>15531.447</v>
      </c>
      <c r="J92" s="13">
        <v>16476.055</v>
      </c>
      <c r="K92" s="13">
        <v>9163.9740000000002</v>
      </c>
      <c r="L92" s="13">
        <v>6430.3130000000001</v>
      </c>
      <c r="M92" s="13">
        <v>16003.308000000001</v>
      </c>
      <c r="N92" s="13">
        <f t="shared" si="29"/>
        <v>29912.886999999999</v>
      </c>
      <c r="O92" s="13">
        <f t="shared" si="30"/>
        <v>32504.483000000004</v>
      </c>
      <c r="P92" s="13">
        <f t="shared" si="31"/>
        <v>40436.826000000001</v>
      </c>
      <c r="Q92" s="13">
        <f t="shared" si="32"/>
        <v>31597.595000000001</v>
      </c>
      <c r="R92" s="13">
        <f t="shared" si="28"/>
        <v>134451.791</v>
      </c>
      <c r="S92" s="13">
        <f t="shared" si="33"/>
        <v>126112.85</v>
      </c>
      <c r="T92" s="8"/>
      <c r="U92" s="8"/>
      <c r="V92" s="8"/>
      <c r="W92" s="8"/>
      <c r="X92" s="8"/>
      <c r="Y92" s="8"/>
      <c r="Z92" s="8"/>
      <c r="AA92" s="8"/>
      <c r="AB92" s="8"/>
      <c r="AC92" s="8"/>
      <c r="AD92" s="8"/>
      <c r="AE92" s="8"/>
      <c r="AF92" s="8"/>
      <c r="AG92" s="8"/>
      <c r="AH92" s="8"/>
      <c r="AI92" s="8"/>
    </row>
    <row r="93" spans="1:35" x14ac:dyDescent="0.2">
      <c r="A93" s="8">
        <v>2020</v>
      </c>
      <c r="B93" s="13">
        <v>7938.6670000000004</v>
      </c>
      <c r="C93" s="13">
        <v>8355.94</v>
      </c>
      <c r="D93" s="13">
        <v>7589.2120000000004</v>
      </c>
      <c r="E93" s="13">
        <v>5121.8910000000005</v>
      </c>
      <c r="F93" s="13">
        <v>14813.363000000001</v>
      </c>
      <c r="G93" s="13">
        <v>25087.332999999999</v>
      </c>
      <c r="H93" s="13">
        <v>6101.8890000000001</v>
      </c>
      <c r="I93" s="13">
        <v>14730.127</v>
      </c>
      <c r="J93" s="13">
        <v>7374.1279999999997</v>
      </c>
      <c r="K93" s="13">
        <v>6291.4359999999997</v>
      </c>
      <c r="L93" s="13">
        <v>5964.0280000000002</v>
      </c>
      <c r="M93" s="13">
        <v>8691.3880000000008</v>
      </c>
      <c r="N93" s="13">
        <f t="shared" si="29"/>
        <v>23883.819</v>
      </c>
      <c r="O93" s="13">
        <f t="shared" si="30"/>
        <v>45022.587</v>
      </c>
      <c r="P93" s="13">
        <f t="shared" si="31"/>
        <v>28206.144</v>
      </c>
      <c r="Q93" s="13">
        <f t="shared" si="32"/>
        <v>20946.851999999999</v>
      </c>
      <c r="R93" s="13">
        <f>N93+O93+P93+Q93</f>
        <v>118059.402</v>
      </c>
      <c r="S93" s="13">
        <f t="shared" si="33"/>
        <v>128710.145</v>
      </c>
      <c r="T93" s="8"/>
      <c r="U93" s="8"/>
      <c r="V93" s="8"/>
      <c r="W93" s="8"/>
      <c r="X93" s="8"/>
      <c r="Y93" s="8"/>
      <c r="Z93" s="8"/>
      <c r="AA93" s="8"/>
      <c r="AB93" s="8"/>
      <c r="AC93" s="8"/>
      <c r="AD93" s="8"/>
      <c r="AE93" s="8"/>
      <c r="AF93" s="8"/>
      <c r="AG93" s="8"/>
      <c r="AH93" s="8"/>
      <c r="AI93" s="8"/>
    </row>
    <row r="94" spans="1:35" x14ac:dyDescent="0.2">
      <c r="A94" s="8">
        <v>2021</v>
      </c>
      <c r="B94" s="13">
        <v>7730.299</v>
      </c>
      <c r="C94" s="13">
        <v>8179.5960000000005</v>
      </c>
      <c r="D94" s="13">
        <v>9680.6129999999994</v>
      </c>
      <c r="E94" s="13">
        <v>14814.492</v>
      </c>
      <c r="F94" s="13">
        <v>6593.3590000000004</v>
      </c>
      <c r="G94" s="13">
        <v>4907.9430000000002</v>
      </c>
      <c r="H94" s="13">
        <v>6783.6050000000005</v>
      </c>
      <c r="I94" s="13">
        <v>8343.0499999999993</v>
      </c>
      <c r="J94" s="13">
        <v>8227.0709999999999</v>
      </c>
      <c r="K94" s="13">
        <v>16862.213</v>
      </c>
      <c r="L94" s="30">
        <v>8052.1100000000006</v>
      </c>
      <c r="M94" s="30">
        <v>7327.3980000000001</v>
      </c>
      <c r="N94" s="13">
        <f t="shared" si="29"/>
        <v>25590.508000000002</v>
      </c>
      <c r="O94" s="13">
        <f t="shared" si="30"/>
        <v>26315.794000000002</v>
      </c>
      <c r="P94" s="13">
        <f t="shared" si="31"/>
        <v>23353.725999999999</v>
      </c>
      <c r="Q94" s="13">
        <f t="shared" si="32"/>
        <v>32241.721000000001</v>
      </c>
      <c r="R94" s="13">
        <f>N94+O94+P94+Q94</f>
        <v>107501.74900000001</v>
      </c>
      <c r="S94" s="13">
        <f t="shared" si="33"/>
        <v>96206.88</v>
      </c>
      <c r="T94" s="8"/>
      <c r="U94" s="8"/>
      <c r="V94" s="8"/>
      <c r="W94" s="8"/>
      <c r="X94" s="8"/>
      <c r="Y94" s="8"/>
      <c r="Z94" s="8"/>
      <c r="AA94" s="8"/>
      <c r="AB94" s="8"/>
      <c r="AC94" s="8"/>
      <c r="AD94" s="8"/>
      <c r="AE94" s="8"/>
      <c r="AF94" s="8"/>
      <c r="AG94" s="8"/>
      <c r="AH94" s="8"/>
      <c r="AI94" s="8"/>
    </row>
    <row r="95" spans="1:35" x14ac:dyDescent="0.2">
      <c r="A95" s="8">
        <v>2022</v>
      </c>
      <c r="B95" s="13">
        <v>5208.6559999999999</v>
      </c>
      <c r="C95" s="30">
        <v>7865.4430000000002</v>
      </c>
      <c r="D95" s="30">
        <v>7391.9710000000005</v>
      </c>
      <c r="E95" s="30">
        <v>7994.8249999999998</v>
      </c>
      <c r="F95" s="30">
        <v>12629.628000000001</v>
      </c>
      <c r="G95" s="30">
        <v>12882.286</v>
      </c>
      <c r="H95" s="30">
        <v>7387.2870000000003</v>
      </c>
      <c r="I95" s="30">
        <v>17895.823</v>
      </c>
      <c r="J95" s="30">
        <v>5696.0479999999998</v>
      </c>
      <c r="K95" s="30">
        <v>6957.5860000000002</v>
      </c>
      <c r="L95" s="30">
        <v>7156.7650000000003</v>
      </c>
      <c r="M95" s="30">
        <v>7832.8829999999998</v>
      </c>
      <c r="N95" s="13">
        <f t="shared" si="24"/>
        <v>20466.07</v>
      </c>
      <c r="O95" s="13">
        <f t="shared" si="30"/>
        <v>33506.739000000001</v>
      </c>
      <c r="P95" s="13">
        <f t="shared" si="31"/>
        <v>30979.157999999999</v>
      </c>
      <c r="Q95" s="13">
        <f t="shared" ref="Q95" si="34">SUM(K95:M95)</f>
        <v>21947.234</v>
      </c>
      <c r="R95" s="13">
        <f>N95+O95+P95+Q95</f>
        <v>106899.201</v>
      </c>
      <c r="S95" s="13">
        <f t="shared" si="33"/>
        <v>117193.68799999999</v>
      </c>
    </row>
    <row r="96" spans="1:35" x14ac:dyDescent="0.2">
      <c r="A96" s="8">
        <v>2023</v>
      </c>
      <c r="B96" s="13">
        <v>6521.07</v>
      </c>
      <c r="C96" s="30">
        <v>6259.7950000000001</v>
      </c>
      <c r="D96" s="30">
        <v>6545.6360000000004</v>
      </c>
      <c r="E96" s="30">
        <v>4413.2390000000005</v>
      </c>
      <c r="F96" s="30">
        <v>5763.6379999999999</v>
      </c>
      <c r="G96" s="30">
        <v>4196.6549999999997</v>
      </c>
      <c r="H96" s="30">
        <v>6655.5360000000001</v>
      </c>
      <c r="I96" s="30">
        <v>6988.6130000000003</v>
      </c>
      <c r="J96" s="30">
        <v>5944.3240000000005</v>
      </c>
      <c r="K96" s="30">
        <v>8081.326</v>
      </c>
      <c r="L96" s="30">
        <v>5966.857</v>
      </c>
      <c r="M96" s="30">
        <v>4889.0690000000004</v>
      </c>
      <c r="N96" s="13">
        <f t="shared" si="24"/>
        <v>19326.501</v>
      </c>
      <c r="O96" s="13">
        <f t="shared" si="30"/>
        <v>14373.531999999999</v>
      </c>
      <c r="P96" s="13">
        <f t="shared" si="31"/>
        <v>19588.473000000002</v>
      </c>
      <c r="Q96" s="13">
        <f t="shared" ref="Q96" si="35">SUM(K96:M96)</f>
        <v>18937.252</v>
      </c>
      <c r="R96" s="13">
        <f>N96+O96+P96+Q96</f>
        <v>72225.758000000002</v>
      </c>
      <c r="S96" s="13">
        <f t="shared" si="33"/>
        <v>75235.740000000005</v>
      </c>
    </row>
    <row r="97" spans="1:22" x14ac:dyDescent="0.2">
      <c r="A97" s="8">
        <v>2024</v>
      </c>
      <c r="B97" s="13">
        <v>6399.5950000000003</v>
      </c>
      <c r="C97" s="30">
        <v>7924.2430000000004</v>
      </c>
      <c r="D97" s="30">
        <v>5001.34</v>
      </c>
      <c r="E97" s="30">
        <v>7104.9070000000002</v>
      </c>
      <c r="F97" s="30">
        <v>6475.8360000000002</v>
      </c>
      <c r="G97" s="30">
        <v>5891.1760000000004</v>
      </c>
      <c r="H97" s="30">
        <v>7489.8789999999999</v>
      </c>
      <c r="I97" s="30">
        <v>7750.1120000000001</v>
      </c>
      <c r="J97" s="30">
        <v>7163.1500000000005</v>
      </c>
      <c r="K97" s="30">
        <v>4959.5150000000003</v>
      </c>
      <c r="L97" s="30">
        <v>5732.5259999999998</v>
      </c>
      <c r="M97" s="30" t="s">
        <v>15</v>
      </c>
      <c r="N97" s="13">
        <f t="shared" si="24"/>
        <v>19325.178</v>
      </c>
      <c r="O97" s="13">
        <f t="shared" si="30"/>
        <v>19471.919000000002</v>
      </c>
      <c r="P97" s="13">
        <f t="shared" si="31"/>
        <v>22403.141</v>
      </c>
      <c r="Q97" s="30" t="s">
        <v>15</v>
      </c>
      <c r="R97" s="30" t="s">
        <v>15</v>
      </c>
      <c r="S97" s="13">
        <f t="shared" si="33"/>
        <v>80137.490000000005</v>
      </c>
    </row>
    <row r="98" spans="1:22" x14ac:dyDescent="0.2">
      <c r="A98" s="8"/>
      <c r="B98" s="8"/>
      <c r="C98" s="8"/>
      <c r="D98" s="8"/>
      <c r="E98" s="8"/>
      <c r="F98" s="8"/>
      <c r="H98" s="8"/>
      <c r="I98" s="8"/>
      <c r="J98" s="8"/>
      <c r="K98" s="8" t="s">
        <v>18</v>
      </c>
      <c r="L98" s="8"/>
      <c r="M98" s="8"/>
      <c r="N98" s="8"/>
      <c r="O98" s="8"/>
      <c r="P98" s="8"/>
      <c r="Q98" s="8"/>
      <c r="R98" s="8"/>
      <c r="S98" s="8"/>
    </row>
    <row r="99" spans="1:22" x14ac:dyDescent="0.2">
      <c r="A99" s="8">
        <v>1995</v>
      </c>
      <c r="B99" s="13">
        <f t="shared" ref="B99:M99" si="36">B6+B37+B68</f>
        <v>6961.1019000000006</v>
      </c>
      <c r="C99" s="13">
        <f t="shared" si="36"/>
        <v>3760.5568400000002</v>
      </c>
      <c r="D99" s="13">
        <f t="shared" si="36"/>
        <v>6636.5332900000003</v>
      </c>
      <c r="E99" s="13">
        <f t="shared" si="36"/>
        <v>6896.7672000000002</v>
      </c>
      <c r="F99" s="13">
        <f t="shared" si="36"/>
        <v>8454.2791700000016</v>
      </c>
      <c r="G99" s="13">
        <f t="shared" si="36"/>
        <v>10391.40014</v>
      </c>
      <c r="H99" s="13">
        <f t="shared" si="36"/>
        <v>10036.027710000002</v>
      </c>
      <c r="I99" s="13">
        <f t="shared" si="36"/>
        <v>11946.080530000001</v>
      </c>
      <c r="J99" s="13">
        <f t="shared" si="36"/>
        <v>7914.1463600000006</v>
      </c>
      <c r="K99" s="13">
        <f t="shared" si="36"/>
        <v>10006.968580000001</v>
      </c>
      <c r="L99" s="13">
        <f t="shared" si="36"/>
        <v>5455.2042100000008</v>
      </c>
      <c r="M99" s="13">
        <f t="shared" si="36"/>
        <v>6316.49647</v>
      </c>
      <c r="N99" s="13">
        <f t="shared" ref="N99:N128" si="37">SUM(B99:D99)</f>
        <v>17358.192030000002</v>
      </c>
      <c r="O99" s="13">
        <f t="shared" ref="O99" si="38">SUM(E99:G99)</f>
        <v>25742.446510000002</v>
      </c>
      <c r="P99" s="13">
        <f t="shared" ref="P99" si="39">SUM(H99:J99)</f>
        <v>29896.2546</v>
      </c>
      <c r="Q99" s="13">
        <f t="shared" ref="Q99" si="40">SUM(K99:M99)</f>
        <v>21778.669260000002</v>
      </c>
      <c r="R99" s="13">
        <f t="shared" ref="R99:R124" si="41">N99+O99+P99+Q99</f>
        <v>94775.562399999995</v>
      </c>
      <c r="S99" s="30" t="s">
        <v>19</v>
      </c>
    </row>
    <row r="100" spans="1:22" x14ac:dyDescent="0.2">
      <c r="A100" s="8">
        <v>1996</v>
      </c>
      <c r="B100" s="13">
        <f t="shared" ref="B100:M100" si="42">B7+B38+B69</f>
        <v>7503.3976300000004</v>
      </c>
      <c r="C100" s="13">
        <f t="shared" si="42"/>
        <v>7280.25317</v>
      </c>
      <c r="D100" s="13">
        <f t="shared" si="42"/>
        <v>9609.8198899999988</v>
      </c>
      <c r="E100" s="13">
        <f t="shared" si="42"/>
        <v>13476.852110000002</v>
      </c>
      <c r="F100" s="13">
        <f t="shared" si="42"/>
        <v>16291.840889999999</v>
      </c>
      <c r="G100" s="13">
        <f t="shared" si="42"/>
        <v>17019.238860000001</v>
      </c>
      <c r="H100" s="13">
        <f t="shared" si="42"/>
        <v>17496.166520000002</v>
      </c>
      <c r="I100" s="13">
        <f t="shared" si="42"/>
        <v>15444.624960000001</v>
      </c>
      <c r="J100" s="13">
        <f t="shared" si="42"/>
        <v>15169.718850000001</v>
      </c>
      <c r="K100" s="13">
        <f t="shared" si="42"/>
        <v>42037.86333</v>
      </c>
      <c r="L100" s="13">
        <f t="shared" si="42"/>
        <v>20994.18259</v>
      </c>
      <c r="M100" s="13">
        <f t="shared" si="42"/>
        <v>20545.77288</v>
      </c>
      <c r="N100" s="13">
        <f t="shared" ref="N100:N125" si="43">SUM(B100:D100)</f>
        <v>24393.470689999998</v>
      </c>
      <c r="O100" s="13">
        <f t="shared" ref="O100:O128" si="44">SUM(E100:G100)</f>
        <v>46787.931859999997</v>
      </c>
      <c r="P100" s="13">
        <f t="shared" ref="P100:P128" si="45">SUM(H100:J100)</f>
        <v>48110.510330000005</v>
      </c>
      <c r="Q100" s="13">
        <f t="shared" ref="Q100:Q125" si="46">SUM(K100:M100)</f>
        <v>83577.818800000008</v>
      </c>
      <c r="R100" s="13">
        <f t="shared" si="41"/>
        <v>202869.73168000003</v>
      </c>
      <c r="S100" s="13">
        <f t="shared" ref="S100:S123" si="47">Q99+N100+O100+P100</f>
        <v>141070.58214000001</v>
      </c>
      <c r="V100" s="26"/>
    </row>
    <row r="101" spans="1:22" x14ac:dyDescent="0.2">
      <c r="A101" s="8">
        <v>1997</v>
      </c>
      <c r="B101" s="13">
        <f t="shared" ref="B101:M101" si="48">B8+B39+B70</f>
        <v>12457.126680000001</v>
      </c>
      <c r="C101" s="13">
        <f t="shared" si="48"/>
        <v>14236.380140000001</v>
      </c>
      <c r="D101" s="13">
        <f t="shared" si="48"/>
        <v>20508.563590000002</v>
      </c>
      <c r="E101" s="13">
        <f t="shared" si="48"/>
        <v>26066.179130000004</v>
      </c>
      <c r="F101" s="13">
        <f t="shared" si="48"/>
        <v>21158.8511</v>
      </c>
      <c r="G101" s="13">
        <f t="shared" si="48"/>
        <v>17903.3518</v>
      </c>
      <c r="H101" s="13">
        <f t="shared" si="48"/>
        <v>23496.09031</v>
      </c>
      <c r="I101" s="13">
        <f t="shared" si="48"/>
        <v>22552.900880000001</v>
      </c>
      <c r="J101" s="13">
        <f t="shared" si="48"/>
        <v>36074.103140000007</v>
      </c>
      <c r="K101" s="13">
        <f t="shared" si="48"/>
        <v>15567.323670000002</v>
      </c>
      <c r="L101" s="13">
        <f t="shared" si="48"/>
        <v>20590.90913</v>
      </c>
      <c r="M101" s="13">
        <f t="shared" si="48"/>
        <v>19871.396919999999</v>
      </c>
      <c r="N101" s="13">
        <f t="shared" si="43"/>
        <v>47202.07041</v>
      </c>
      <c r="O101" s="13">
        <f t="shared" si="44"/>
        <v>65128.382030000008</v>
      </c>
      <c r="P101" s="13">
        <f t="shared" si="45"/>
        <v>82123.094330000007</v>
      </c>
      <c r="Q101" s="13">
        <f t="shared" si="46"/>
        <v>56029.629719999997</v>
      </c>
      <c r="R101" s="13">
        <f t="shared" si="41"/>
        <v>250483.17649000001</v>
      </c>
      <c r="S101" s="13">
        <f t="shared" si="47"/>
        <v>278031.36557000002</v>
      </c>
    </row>
    <row r="102" spans="1:22" x14ac:dyDescent="0.2">
      <c r="A102" s="8">
        <v>1998</v>
      </c>
      <c r="B102" s="13">
        <f t="shared" ref="B102:M102" si="49">B9+B40+B71</f>
        <v>13026.671180000001</v>
      </c>
      <c r="C102" s="13">
        <f t="shared" si="49"/>
        <v>15449.13307</v>
      </c>
      <c r="D102" s="13">
        <f t="shared" si="49"/>
        <v>31574.342070000006</v>
      </c>
      <c r="E102" s="13">
        <f t="shared" si="49"/>
        <v>37723.026110000006</v>
      </c>
      <c r="F102" s="13">
        <f t="shared" si="49"/>
        <v>40790.159319999999</v>
      </c>
      <c r="G102" s="13">
        <f t="shared" si="49"/>
        <v>40624.097730000001</v>
      </c>
      <c r="H102" s="13">
        <f t="shared" si="49"/>
        <v>41671.558410000005</v>
      </c>
      <c r="I102" s="13">
        <f t="shared" si="49"/>
        <v>30834.352200000001</v>
      </c>
      <c r="J102" s="13">
        <f t="shared" si="49"/>
        <v>26641.765000000003</v>
      </c>
      <c r="K102" s="13">
        <f t="shared" si="49"/>
        <v>13878.17268</v>
      </c>
      <c r="L102" s="13">
        <f t="shared" si="49"/>
        <v>29529.623350000002</v>
      </c>
      <c r="M102" s="13">
        <f t="shared" si="49"/>
        <v>30412.60196</v>
      </c>
      <c r="N102" s="13">
        <f t="shared" si="43"/>
        <v>60050.146320000007</v>
      </c>
      <c r="O102" s="13">
        <f t="shared" si="44"/>
        <v>119137.28316000002</v>
      </c>
      <c r="P102" s="13">
        <f t="shared" si="45"/>
        <v>99147.675610000006</v>
      </c>
      <c r="Q102" s="13">
        <f t="shared" si="46"/>
        <v>73820.397989999998</v>
      </c>
      <c r="R102" s="13">
        <f t="shared" si="41"/>
        <v>352155.50308000005</v>
      </c>
      <c r="S102" s="13">
        <f t="shared" si="47"/>
        <v>334364.73481000005</v>
      </c>
    </row>
    <row r="103" spans="1:22" x14ac:dyDescent="0.2">
      <c r="A103" s="8">
        <v>1999</v>
      </c>
      <c r="B103" s="13">
        <f t="shared" ref="B103:M103" si="50">B10+B41+B72</f>
        <v>24983.720640000003</v>
      </c>
      <c r="C103" s="13">
        <f t="shared" si="50"/>
        <v>16461.540620000003</v>
      </c>
      <c r="D103" s="13">
        <f t="shared" si="50"/>
        <v>30713.340970000005</v>
      </c>
      <c r="E103" s="13">
        <f t="shared" si="50"/>
        <v>28327.825100000002</v>
      </c>
      <c r="F103" s="13">
        <f t="shared" si="50"/>
        <v>31891.006540000002</v>
      </c>
      <c r="G103" s="13">
        <f t="shared" si="50"/>
        <v>24871.378820000005</v>
      </c>
      <c r="H103" s="13">
        <f t="shared" si="50"/>
        <v>34300.341100000005</v>
      </c>
      <c r="I103" s="13">
        <f t="shared" si="50"/>
        <v>23281.769120000001</v>
      </c>
      <c r="J103" s="13">
        <f t="shared" si="50"/>
        <v>27427.431190000003</v>
      </c>
      <c r="K103" s="13">
        <f t="shared" si="50"/>
        <v>23249.290359999999</v>
      </c>
      <c r="L103" s="13">
        <f t="shared" si="50"/>
        <v>17202.652040000001</v>
      </c>
      <c r="M103" s="13">
        <f t="shared" si="50"/>
        <v>34858.929320000003</v>
      </c>
      <c r="N103" s="13">
        <f t="shared" si="43"/>
        <v>72158.602230000019</v>
      </c>
      <c r="O103" s="13">
        <f t="shared" si="44"/>
        <v>85090.210460000002</v>
      </c>
      <c r="P103" s="13">
        <f t="shared" si="45"/>
        <v>85009.541410000005</v>
      </c>
      <c r="Q103" s="13">
        <f t="shared" si="46"/>
        <v>75310.871719999996</v>
      </c>
      <c r="R103" s="13">
        <f t="shared" si="41"/>
        <v>317569.22582000005</v>
      </c>
      <c r="S103" s="13">
        <f t="shared" si="47"/>
        <v>316078.75209000002</v>
      </c>
    </row>
    <row r="104" spans="1:22" x14ac:dyDescent="0.2">
      <c r="A104" s="8">
        <v>2000</v>
      </c>
      <c r="B104" s="13">
        <f t="shared" ref="B104:M104" si="51">B11+B42+B73</f>
        <v>23597.111810000002</v>
      </c>
      <c r="C104" s="13">
        <f t="shared" si="51"/>
        <v>18666.422170000002</v>
      </c>
      <c r="D104" s="13">
        <f t="shared" si="51"/>
        <v>23424.558310000004</v>
      </c>
      <c r="E104" s="13">
        <f t="shared" si="51"/>
        <v>27271.804770000002</v>
      </c>
      <c r="F104" s="13">
        <f t="shared" si="51"/>
        <v>29837.395230000002</v>
      </c>
      <c r="G104" s="13">
        <f t="shared" si="51"/>
        <v>34100.806600000004</v>
      </c>
      <c r="H104" s="13">
        <f t="shared" si="51"/>
        <v>27324.186540000002</v>
      </c>
      <c r="I104" s="13">
        <f t="shared" si="51"/>
        <v>20457.351780000001</v>
      </c>
      <c r="J104" s="13">
        <f t="shared" si="51"/>
        <v>13446.060800000001</v>
      </c>
      <c r="K104" s="13">
        <f t="shared" si="51"/>
        <v>25781.773499999999</v>
      </c>
      <c r="L104" s="13">
        <f t="shared" si="51"/>
        <v>19640.950050000003</v>
      </c>
      <c r="M104" s="13">
        <f t="shared" si="51"/>
        <v>26589.666080000003</v>
      </c>
      <c r="N104" s="13">
        <f t="shared" si="43"/>
        <v>65688.092290000015</v>
      </c>
      <c r="O104" s="13">
        <f t="shared" si="44"/>
        <v>91210.006600000008</v>
      </c>
      <c r="P104" s="13">
        <f t="shared" si="45"/>
        <v>61227.599120000006</v>
      </c>
      <c r="Q104" s="13">
        <f t="shared" si="46"/>
        <v>72012.389630000005</v>
      </c>
      <c r="R104" s="13">
        <f t="shared" si="41"/>
        <v>290138.08764000004</v>
      </c>
      <c r="S104" s="13">
        <f t="shared" si="47"/>
        <v>293436.56973000005</v>
      </c>
    </row>
    <row r="105" spans="1:22" x14ac:dyDescent="0.2">
      <c r="A105" s="8">
        <v>2001</v>
      </c>
      <c r="B105" s="13">
        <f t="shared" ref="B105:M105" si="52">B12+B43+B74</f>
        <v>12546.454210000002</v>
      </c>
      <c r="C105" s="13">
        <f t="shared" si="52"/>
        <v>24442.16461</v>
      </c>
      <c r="D105" s="13">
        <f t="shared" si="52"/>
        <v>22616.64054</v>
      </c>
      <c r="E105" s="13">
        <f t="shared" si="52"/>
        <v>16488.044300000001</v>
      </c>
      <c r="F105" s="13">
        <f t="shared" si="52"/>
        <v>23021.644220000002</v>
      </c>
      <c r="G105" s="13">
        <f t="shared" si="52"/>
        <v>22373.691120000003</v>
      </c>
      <c r="H105" s="13">
        <f t="shared" si="52"/>
        <v>14054.807700000003</v>
      </c>
      <c r="I105" s="13">
        <f t="shared" si="52"/>
        <v>11429.7055</v>
      </c>
      <c r="J105" s="13">
        <f t="shared" si="52"/>
        <v>14241.040380000002</v>
      </c>
      <c r="K105" s="13">
        <f t="shared" si="52"/>
        <v>14926.515300000001</v>
      </c>
      <c r="L105" s="13">
        <f t="shared" si="52"/>
        <v>16807.290290000001</v>
      </c>
      <c r="M105" s="13">
        <f t="shared" si="52"/>
        <v>20792.687800000003</v>
      </c>
      <c r="N105" s="13">
        <f t="shared" si="43"/>
        <v>59605.259360000004</v>
      </c>
      <c r="O105" s="13">
        <f t="shared" si="44"/>
        <v>61883.379640000006</v>
      </c>
      <c r="P105" s="13">
        <f t="shared" si="45"/>
        <v>39725.553580000007</v>
      </c>
      <c r="Q105" s="13">
        <f t="shared" si="46"/>
        <v>52526.493390000003</v>
      </c>
      <c r="R105" s="13">
        <f t="shared" si="41"/>
        <v>213740.68597000005</v>
      </c>
      <c r="S105" s="13">
        <f t="shared" si="47"/>
        <v>233226.58221000002</v>
      </c>
    </row>
    <row r="106" spans="1:22" x14ac:dyDescent="0.2">
      <c r="A106" s="8">
        <v>2002</v>
      </c>
      <c r="B106" s="13">
        <f t="shared" ref="B106:M106" si="53">B13+B44+B75</f>
        <v>8823.7096600000004</v>
      </c>
      <c r="C106" s="13">
        <f t="shared" si="53"/>
        <v>6351.2201700000005</v>
      </c>
      <c r="D106" s="13">
        <f t="shared" si="53"/>
        <v>8737.0988400000006</v>
      </c>
      <c r="E106" s="13">
        <f t="shared" si="53"/>
        <v>13030.399230000001</v>
      </c>
      <c r="F106" s="13">
        <f t="shared" si="53"/>
        <v>16864.720120000002</v>
      </c>
      <c r="G106" s="13">
        <f t="shared" si="53"/>
        <v>15499.769110000001</v>
      </c>
      <c r="H106" s="13">
        <f t="shared" si="53"/>
        <v>15123.403630000001</v>
      </c>
      <c r="I106" s="13">
        <f t="shared" si="53"/>
        <v>11375.477790000001</v>
      </c>
      <c r="J106" s="13">
        <f t="shared" si="53"/>
        <v>9809.7439400000003</v>
      </c>
      <c r="K106" s="13">
        <f t="shared" si="53"/>
        <v>7762.94614</v>
      </c>
      <c r="L106" s="13">
        <f t="shared" si="53"/>
        <v>8610.1517500000009</v>
      </c>
      <c r="M106" s="13">
        <f t="shared" si="53"/>
        <v>9862.0180600000003</v>
      </c>
      <c r="N106" s="13">
        <f t="shared" si="43"/>
        <v>23912.02867</v>
      </c>
      <c r="O106" s="13">
        <f t="shared" si="44"/>
        <v>45394.888460000002</v>
      </c>
      <c r="P106" s="13">
        <f t="shared" si="45"/>
        <v>36308.625360000005</v>
      </c>
      <c r="Q106" s="13">
        <f t="shared" si="46"/>
        <v>26235.115949999999</v>
      </c>
      <c r="R106" s="13">
        <f t="shared" si="41"/>
        <v>131850.65844</v>
      </c>
      <c r="S106" s="13">
        <f t="shared" si="47"/>
        <v>158142.03588000001</v>
      </c>
    </row>
    <row r="107" spans="1:22" x14ac:dyDescent="0.2">
      <c r="A107" s="8">
        <v>2003</v>
      </c>
      <c r="B107" s="13">
        <f t="shared" ref="B107:M107" si="54">B14+B45+B76</f>
        <v>10795.38291</v>
      </c>
      <c r="C107" s="13">
        <f t="shared" si="54"/>
        <v>8406.9063299999998</v>
      </c>
      <c r="D107" s="13">
        <f t="shared" si="54"/>
        <v>11412.694800000001</v>
      </c>
      <c r="E107" s="13">
        <f t="shared" si="54"/>
        <v>19092.914700000001</v>
      </c>
      <c r="F107" s="13">
        <f t="shared" si="54"/>
        <v>16148.89344</v>
      </c>
      <c r="G107" s="13">
        <f t="shared" si="54"/>
        <v>16041.701240000002</v>
      </c>
      <c r="H107" s="13">
        <f t="shared" si="54"/>
        <v>13933.62631</v>
      </c>
      <c r="I107" s="13">
        <f t="shared" si="54"/>
        <v>11120.532870000001</v>
      </c>
      <c r="J107" s="13">
        <f t="shared" si="54"/>
        <v>9879.6081000000013</v>
      </c>
      <c r="K107" s="13">
        <f t="shared" si="54"/>
        <v>10951.3305</v>
      </c>
      <c r="L107" s="13">
        <f t="shared" si="54"/>
        <v>8667.4575000000004</v>
      </c>
      <c r="M107" s="13">
        <f t="shared" si="54"/>
        <v>7699.4769999999999</v>
      </c>
      <c r="N107" s="13">
        <f t="shared" si="43"/>
        <v>30614.984039999999</v>
      </c>
      <c r="O107" s="13">
        <f t="shared" si="44"/>
        <v>51283.509380000003</v>
      </c>
      <c r="P107" s="13">
        <f t="shared" si="45"/>
        <v>34933.76728</v>
      </c>
      <c r="Q107" s="13">
        <f t="shared" si="46"/>
        <v>27318.264999999999</v>
      </c>
      <c r="R107" s="13">
        <f t="shared" si="41"/>
        <v>144150.5257</v>
      </c>
      <c r="S107" s="13">
        <f t="shared" si="47"/>
        <v>143067.37664999999</v>
      </c>
    </row>
    <row r="108" spans="1:22" x14ac:dyDescent="0.2">
      <c r="A108" s="8">
        <v>2004</v>
      </c>
      <c r="B108" s="13">
        <f t="shared" ref="B108:M108" si="55">B15+B46+B77</f>
        <v>7398.3039900000003</v>
      </c>
      <c r="C108" s="13">
        <f t="shared" si="55"/>
        <v>12938.566050000001</v>
      </c>
      <c r="D108" s="13">
        <f t="shared" si="55"/>
        <v>13747.713220000001</v>
      </c>
      <c r="E108" s="13">
        <f t="shared" si="55"/>
        <v>14615.284009999999</v>
      </c>
      <c r="F108" s="13">
        <f t="shared" si="55"/>
        <v>14148.458620000001</v>
      </c>
      <c r="G108" s="13">
        <f t="shared" si="55"/>
        <v>13736.166440000001</v>
      </c>
      <c r="H108" s="13">
        <f t="shared" si="55"/>
        <v>12079.565590000002</v>
      </c>
      <c r="I108" s="13">
        <f t="shared" si="55"/>
        <v>11263.846959999999</v>
      </c>
      <c r="J108" s="13">
        <f t="shared" si="55"/>
        <v>11267.526229999999</v>
      </c>
      <c r="K108" s="13">
        <f t="shared" si="55"/>
        <v>11261.31236</v>
      </c>
      <c r="L108" s="13">
        <f t="shared" si="55"/>
        <v>12617.32934</v>
      </c>
      <c r="M108" s="13">
        <f t="shared" si="55"/>
        <v>10234.33755</v>
      </c>
      <c r="N108" s="13">
        <f t="shared" si="43"/>
        <v>34084.583259999999</v>
      </c>
      <c r="O108" s="13">
        <f t="shared" si="44"/>
        <v>42499.909070000002</v>
      </c>
      <c r="P108" s="13">
        <f t="shared" si="45"/>
        <v>34610.938779999997</v>
      </c>
      <c r="Q108" s="13">
        <f t="shared" si="46"/>
        <v>34112.979250000004</v>
      </c>
      <c r="R108" s="13">
        <f t="shared" si="41"/>
        <v>145308.41036000001</v>
      </c>
      <c r="S108" s="13">
        <f t="shared" si="47"/>
        <v>138513.69610999999</v>
      </c>
    </row>
    <row r="109" spans="1:22" x14ac:dyDescent="0.2">
      <c r="A109" s="8">
        <v>2005</v>
      </c>
      <c r="B109" s="13">
        <f t="shared" ref="B109:M109" si="56">B16+B47+B78</f>
        <v>15285.88984</v>
      </c>
      <c r="C109" s="13">
        <f t="shared" si="56"/>
        <v>16457.154650000004</v>
      </c>
      <c r="D109" s="13">
        <f t="shared" si="56"/>
        <v>20494.678500000002</v>
      </c>
      <c r="E109" s="13">
        <f t="shared" si="56"/>
        <v>17895.083290000002</v>
      </c>
      <c r="F109" s="13">
        <f t="shared" si="56"/>
        <v>30200.504800000002</v>
      </c>
      <c r="G109" s="13">
        <f t="shared" si="56"/>
        <v>21520.486120000001</v>
      </c>
      <c r="H109" s="13">
        <f t="shared" si="56"/>
        <v>25283.157940000001</v>
      </c>
      <c r="I109" s="13">
        <f t="shared" si="56"/>
        <v>26157.419549999999</v>
      </c>
      <c r="J109" s="13">
        <f t="shared" si="56"/>
        <v>36569.091890000003</v>
      </c>
      <c r="K109" s="13">
        <f t="shared" si="56"/>
        <v>30191.421790000004</v>
      </c>
      <c r="L109" s="13">
        <f t="shared" si="56"/>
        <v>28369.600460000001</v>
      </c>
      <c r="M109" s="13">
        <f t="shared" si="56"/>
        <v>26730.358390000001</v>
      </c>
      <c r="N109" s="13">
        <f t="shared" si="43"/>
        <v>52237.722990000009</v>
      </c>
      <c r="O109" s="13">
        <f t="shared" si="44"/>
        <v>69616.074210000006</v>
      </c>
      <c r="P109" s="13">
        <f t="shared" si="45"/>
        <v>88009.669380000007</v>
      </c>
      <c r="Q109" s="13">
        <f t="shared" si="46"/>
        <v>85291.380640000018</v>
      </c>
      <c r="R109" s="13">
        <f t="shared" si="41"/>
        <v>295154.84722</v>
      </c>
      <c r="S109" s="13">
        <f t="shared" si="47"/>
        <v>243976.44583000001</v>
      </c>
    </row>
    <row r="110" spans="1:22" x14ac:dyDescent="0.2">
      <c r="A110" s="8">
        <v>2006</v>
      </c>
      <c r="B110" s="13">
        <f t="shared" ref="B110:M110" si="57">B17+B48+B79</f>
        <v>27829.06407</v>
      </c>
      <c r="C110" s="13">
        <f t="shared" si="57"/>
        <v>25823.615530000003</v>
      </c>
      <c r="D110" s="13">
        <f t="shared" si="57"/>
        <v>41754.698620000003</v>
      </c>
      <c r="E110" s="13">
        <f t="shared" si="57"/>
        <v>27584.641240000004</v>
      </c>
      <c r="F110" s="13">
        <f t="shared" si="57"/>
        <v>57537.62116000001</v>
      </c>
      <c r="G110" s="13">
        <f t="shared" si="57"/>
        <v>34946.860769999999</v>
      </c>
      <c r="H110" s="13">
        <f t="shared" si="57"/>
        <v>33750.247929999998</v>
      </c>
      <c r="I110" s="13">
        <f t="shared" si="57"/>
        <v>42287.283890000006</v>
      </c>
      <c r="J110" s="13">
        <f t="shared" si="57"/>
        <v>58807.561840000009</v>
      </c>
      <c r="K110" s="13">
        <f t="shared" si="57"/>
        <v>24318.73962</v>
      </c>
      <c r="L110" s="13">
        <f t="shared" si="57"/>
        <v>42727.246120000003</v>
      </c>
      <c r="M110" s="13">
        <f t="shared" si="57"/>
        <v>32421.690620000001</v>
      </c>
      <c r="N110" s="13">
        <f t="shared" si="43"/>
        <v>95407.378220000013</v>
      </c>
      <c r="O110" s="13">
        <f t="shared" si="44"/>
        <v>120069.12317000001</v>
      </c>
      <c r="P110" s="13">
        <f t="shared" si="45"/>
        <v>134845.09366000001</v>
      </c>
      <c r="Q110" s="13">
        <f t="shared" si="46"/>
        <v>99467.676360000012</v>
      </c>
      <c r="R110" s="13">
        <f t="shared" si="41"/>
        <v>449789.27141000004</v>
      </c>
      <c r="S110" s="13">
        <f t="shared" si="47"/>
        <v>435612.97569000005</v>
      </c>
    </row>
    <row r="111" spans="1:22" x14ac:dyDescent="0.2">
      <c r="A111" s="8">
        <v>2007</v>
      </c>
      <c r="B111" s="13">
        <f t="shared" ref="B111:M111" si="58">B18+B49+B80</f>
        <v>42644.979080000005</v>
      </c>
      <c r="C111" s="13">
        <f t="shared" si="58"/>
        <v>34978.400600000008</v>
      </c>
      <c r="D111" s="13">
        <f t="shared" si="58"/>
        <v>45235.207020000002</v>
      </c>
      <c r="E111" s="13">
        <f t="shared" si="58"/>
        <v>60264.757840000006</v>
      </c>
      <c r="F111" s="13">
        <f t="shared" si="58"/>
        <v>42750.668059999996</v>
      </c>
      <c r="G111" s="13">
        <f t="shared" si="58"/>
        <v>51074.332940000008</v>
      </c>
      <c r="H111" s="13">
        <f t="shared" si="58"/>
        <v>43905.673330000005</v>
      </c>
      <c r="I111" s="13">
        <f t="shared" si="58"/>
        <v>52591.361129999998</v>
      </c>
      <c r="J111" s="13">
        <f t="shared" si="58"/>
        <v>64411.033200000005</v>
      </c>
      <c r="K111" s="13">
        <f t="shared" si="58"/>
        <v>45955.038460000003</v>
      </c>
      <c r="L111" s="13">
        <f t="shared" si="58"/>
        <v>51894.105009999999</v>
      </c>
      <c r="M111" s="13">
        <f t="shared" si="58"/>
        <v>55927.512540000003</v>
      </c>
      <c r="N111" s="13">
        <f t="shared" si="43"/>
        <v>122858.58670000001</v>
      </c>
      <c r="O111" s="13">
        <f t="shared" si="44"/>
        <v>154089.75884000002</v>
      </c>
      <c r="P111" s="13">
        <f t="shared" si="45"/>
        <v>160908.06766</v>
      </c>
      <c r="Q111" s="13">
        <f t="shared" si="46"/>
        <v>153776.65601000001</v>
      </c>
      <c r="R111" s="13">
        <f t="shared" si="41"/>
        <v>591633.06920999999</v>
      </c>
      <c r="S111" s="13">
        <f t="shared" si="47"/>
        <v>537324.08955999999</v>
      </c>
    </row>
    <row r="112" spans="1:22" x14ac:dyDescent="0.2">
      <c r="A112" s="8">
        <v>2008</v>
      </c>
      <c r="B112" s="13">
        <f t="shared" ref="B112:M112" si="59">B19+B50+B81</f>
        <v>60518.509060000004</v>
      </c>
      <c r="C112" s="13">
        <f t="shared" si="59"/>
        <v>43344.47954</v>
      </c>
      <c r="D112" s="13">
        <f t="shared" si="59"/>
        <v>47406.463560000004</v>
      </c>
      <c r="E112" s="13">
        <f t="shared" si="59"/>
        <v>47531.629070000003</v>
      </c>
      <c r="F112" s="13">
        <f t="shared" si="59"/>
        <v>60179.887660000008</v>
      </c>
      <c r="G112" s="13">
        <f t="shared" si="59"/>
        <v>62429.18680000001</v>
      </c>
      <c r="H112" s="13">
        <f t="shared" si="59"/>
        <v>59451.610890000004</v>
      </c>
      <c r="I112" s="13">
        <f t="shared" si="59"/>
        <v>50625.28901</v>
      </c>
      <c r="J112" s="13">
        <f t="shared" si="59"/>
        <v>61904.414700000001</v>
      </c>
      <c r="K112" s="13">
        <f t="shared" si="59"/>
        <v>54129.91906</v>
      </c>
      <c r="L112" s="13">
        <f t="shared" si="59"/>
        <v>30176.307210000003</v>
      </c>
      <c r="M112" s="13">
        <f t="shared" si="59"/>
        <v>45051.852880000006</v>
      </c>
      <c r="N112" s="13">
        <f t="shared" si="43"/>
        <v>151269.45216000002</v>
      </c>
      <c r="O112" s="13">
        <f t="shared" si="44"/>
        <v>170140.70353</v>
      </c>
      <c r="P112" s="13">
        <f t="shared" si="45"/>
        <v>171981.31460000001</v>
      </c>
      <c r="Q112" s="13">
        <f t="shared" si="46"/>
        <v>129358.07915000001</v>
      </c>
      <c r="R112" s="13">
        <f t="shared" si="41"/>
        <v>622749.54944000009</v>
      </c>
      <c r="S112" s="13">
        <f t="shared" si="47"/>
        <v>647168.1263</v>
      </c>
    </row>
    <row r="113" spans="1:21" x14ac:dyDescent="0.2">
      <c r="A113" s="8">
        <v>2009</v>
      </c>
      <c r="B113" s="13">
        <f t="shared" ref="B113:M113" si="60">B20+B51+B82</f>
        <v>26491.288370000002</v>
      </c>
      <c r="C113" s="13">
        <f t="shared" si="60"/>
        <v>24617.30575</v>
      </c>
      <c r="D113" s="13">
        <f t="shared" si="60"/>
        <v>41014.141029999999</v>
      </c>
      <c r="E113" s="13">
        <f t="shared" si="60"/>
        <v>34486.53024</v>
      </c>
      <c r="F113" s="13">
        <f t="shared" si="60"/>
        <v>42291.072250000005</v>
      </c>
      <c r="G113" s="13">
        <f t="shared" si="60"/>
        <v>40731.469360000003</v>
      </c>
      <c r="H113" s="13">
        <f t="shared" si="60"/>
        <v>57893.30575</v>
      </c>
      <c r="I113" s="13">
        <f t="shared" si="60"/>
        <v>41415.584210000001</v>
      </c>
      <c r="J113" s="13">
        <f t="shared" si="60"/>
        <v>61012.337520000008</v>
      </c>
      <c r="K113" s="13">
        <f t="shared" si="60"/>
        <v>88406.223100000003</v>
      </c>
      <c r="L113" s="13">
        <f t="shared" si="60"/>
        <v>77091.553799999994</v>
      </c>
      <c r="M113" s="13">
        <f t="shared" si="60"/>
        <v>85102.216880000007</v>
      </c>
      <c r="N113" s="13">
        <f t="shared" si="43"/>
        <v>92122.735149999993</v>
      </c>
      <c r="O113" s="13">
        <f t="shared" si="44"/>
        <v>117509.07185000001</v>
      </c>
      <c r="P113" s="13">
        <f t="shared" si="45"/>
        <v>160321.22748</v>
      </c>
      <c r="Q113" s="13">
        <f t="shared" si="46"/>
        <v>250599.99378000002</v>
      </c>
      <c r="R113" s="13">
        <f t="shared" si="41"/>
        <v>620553.02826000005</v>
      </c>
      <c r="S113" s="13">
        <f t="shared" si="47"/>
        <v>499311.11363000004</v>
      </c>
    </row>
    <row r="114" spans="1:21" x14ac:dyDescent="0.2">
      <c r="A114" s="8">
        <v>2010</v>
      </c>
      <c r="B114" s="13">
        <f t="shared" ref="B114:M114" si="61">B21+B52+B83</f>
        <v>67064.080370000011</v>
      </c>
      <c r="C114" s="13">
        <f t="shared" si="61"/>
        <v>80922.403360000011</v>
      </c>
      <c r="D114" s="13">
        <f t="shared" si="61"/>
        <v>106463.59679</v>
      </c>
      <c r="E114" s="13">
        <f t="shared" si="61"/>
        <v>104927.39275</v>
      </c>
      <c r="F114" s="13">
        <f t="shared" si="61"/>
        <v>98934.209750000009</v>
      </c>
      <c r="G114" s="13">
        <f t="shared" si="61"/>
        <v>128878.90915000002</v>
      </c>
      <c r="H114" s="13">
        <f t="shared" si="61"/>
        <v>126611.67372000001</v>
      </c>
      <c r="I114" s="13">
        <f t="shared" si="61"/>
        <v>78938.114650000003</v>
      </c>
      <c r="J114" s="13">
        <f t="shared" si="61"/>
        <v>118853.37603000001</v>
      </c>
      <c r="K114" s="13">
        <f t="shared" si="61"/>
        <v>106554.73158000001</v>
      </c>
      <c r="L114" s="13">
        <f t="shared" si="61"/>
        <v>105833.74232</v>
      </c>
      <c r="M114" s="13">
        <f t="shared" si="61"/>
        <v>108474.62815</v>
      </c>
      <c r="N114" s="13">
        <f t="shared" si="43"/>
        <v>254450.08052000002</v>
      </c>
      <c r="O114" s="13">
        <f t="shared" si="44"/>
        <v>332740.51165</v>
      </c>
      <c r="P114" s="13">
        <f t="shared" si="45"/>
        <v>324403.16440000001</v>
      </c>
      <c r="Q114" s="13">
        <f t="shared" si="46"/>
        <v>320863.10204999999</v>
      </c>
      <c r="R114" s="13">
        <f t="shared" si="41"/>
        <v>1232456.8586200001</v>
      </c>
      <c r="S114" s="13">
        <f t="shared" si="47"/>
        <v>1162193.7503499999</v>
      </c>
    </row>
    <row r="115" spans="1:21" x14ac:dyDescent="0.2">
      <c r="A115" s="8">
        <v>2011</v>
      </c>
      <c r="B115" s="13">
        <f t="shared" ref="B115:M115" si="62">B22+B53+B84</f>
        <v>84347.294240000003</v>
      </c>
      <c r="C115" s="13">
        <f t="shared" si="62"/>
        <v>98582.637400000007</v>
      </c>
      <c r="D115" s="13">
        <f t="shared" si="62"/>
        <v>138841.31878</v>
      </c>
      <c r="E115" s="13">
        <f t="shared" si="62"/>
        <v>114316.05589000002</v>
      </c>
      <c r="F115" s="13">
        <f t="shared" si="62"/>
        <v>128743.70721000001</v>
      </c>
      <c r="G115" s="13">
        <f t="shared" si="62"/>
        <v>126056.07963000002</v>
      </c>
      <c r="H115" s="13">
        <f t="shared" si="62"/>
        <v>118609.25146000001</v>
      </c>
      <c r="I115" s="13">
        <f t="shared" si="62"/>
        <v>124243.08834</v>
      </c>
      <c r="J115" s="13">
        <f t="shared" si="62"/>
        <v>92281.794150000016</v>
      </c>
      <c r="K115" s="13">
        <f t="shared" si="62"/>
        <v>82834.654390000011</v>
      </c>
      <c r="L115" s="13">
        <f t="shared" si="62"/>
        <v>79205.047560000006</v>
      </c>
      <c r="M115" s="13">
        <f t="shared" si="62"/>
        <v>91396.907170000006</v>
      </c>
      <c r="N115" s="13">
        <f t="shared" si="43"/>
        <v>321771.25042000005</v>
      </c>
      <c r="O115" s="13">
        <f t="shared" si="44"/>
        <v>369115.84273000003</v>
      </c>
      <c r="P115" s="13">
        <f t="shared" si="45"/>
        <v>335134.13395000005</v>
      </c>
      <c r="Q115" s="13">
        <f t="shared" si="46"/>
        <v>253436.60912000004</v>
      </c>
      <c r="R115" s="13">
        <f t="shared" si="41"/>
        <v>1279457.8362200002</v>
      </c>
      <c r="S115" s="13">
        <f t="shared" si="47"/>
        <v>1346884.3291500001</v>
      </c>
    </row>
    <row r="116" spans="1:21" x14ac:dyDescent="0.2">
      <c r="A116" s="8">
        <v>2012</v>
      </c>
      <c r="B116" s="13">
        <f t="shared" ref="B116:M116" si="63">B23+B54+B85</f>
        <v>75533.31038000001</v>
      </c>
      <c r="C116" s="13">
        <f t="shared" si="63"/>
        <v>107898.80071000001</v>
      </c>
      <c r="D116" s="13">
        <f t="shared" si="63"/>
        <v>118890.93629</v>
      </c>
      <c r="E116" s="13">
        <f t="shared" si="63"/>
        <v>143850.48724000002</v>
      </c>
      <c r="F116" s="13">
        <f t="shared" si="63"/>
        <v>126386.15259</v>
      </c>
      <c r="G116" s="13">
        <f t="shared" si="63"/>
        <v>139108.83267999999</v>
      </c>
      <c r="H116" s="13">
        <f t="shared" si="63"/>
        <v>128502.47166</v>
      </c>
      <c r="I116" s="13">
        <f t="shared" si="63"/>
        <v>137108.41434000002</v>
      </c>
      <c r="J116" s="13">
        <f t="shared" si="63"/>
        <v>121269.74467000001</v>
      </c>
      <c r="K116" s="13">
        <f t="shared" si="63"/>
        <v>150710.82742000002</v>
      </c>
      <c r="L116" s="13">
        <f t="shared" si="63"/>
        <v>116044.34055000001</v>
      </c>
      <c r="M116" s="13">
        <f t="shared" si="63"/>
        <v>108177.72618000001</v>
      </c>
      <c r="N116" s="13">
        <f t="shared" si="43"/>
        <v>302323.04738</v>
      </c>
      <c r="O116" s="13">
        <f t="shared" si="44"/>
        <v>409345.47250999999</v>
      </c>
      <c r="P116" s="13">
        <f t="shared" si="45"/>
        <v>386880.63066999998</v>
      </c>
      <c r="Q116" s="13">
        <f t="shared" si="46"/>
        <v>374932.89415000001</v>
      </c>
      <c r="R116" s="13">
        <f t="shared" si="41"/>
        <v>1473482.04471</v>
      </c>
      <c r="S116" s="13">
        <f t="shared" si="47"/>
        <v>1351985.7596800001</v>
      </c>
    </row>
    <row r="117" spans="1:21" x14ac:dyDescent="0.2">
      <c r="A117" s="8">
        <v>2013</v>
      </c>
      <c r="B117" s="13">
        <f t="shared" ref="B117:M117" si="64">B24+B55+B86</f>
        <v>101650.39557000001</v>
      </c>
      <c r="C117" s="13">
        <f t="shared" si="64"/>
        <v>96390.421260000003</v>
      </c>
      <c r="D117" s="13">
        <f t="shared" si="64"/>
        <v>105450.52084000001</v>
      </c>
      <c r="E117" s="13">
        <f t="shared" si="64"/>
        <v>99084.432270000005</v>
      </c>
      <c r="F117" s="13">
        <f t="shared" si="64"/>
        <v>80824.088940000001</v>
      </c>
      <c r="G117" s="13">
        <f t="shared" si="64"/>
        <v>90576.442830000015</v>
      </c>
      <c r="H117" s="13">
        <f t="shared" si="64"/>
        <v>113890.86694000001</v>
      </c>
      <c r="I117" s="13">
        <f t="shared" si="64"/>
        <v>102255.15316000002</v>
      </c>
      <c r="J117" s="13">
        <f t="shared" si="64"/>
        <v>107857.34953000001</v>
      </c>
      <c r="K117" s="13">
        <f t="shared" si="64"/>
        <v>65681.49007</v>
      </c>
      <c r="L117" s="13">
        <f t="shared" si="64"/>
        <v>98922.489530000006</v>
      </c>
      <c r="M117" s="13">
        <f t="shared" si="64"/>
        <v>95233.350730000006</v>
      </c>
      <c r="N117" s="13">
        <f t="shared" si="43"/>
        <v>303491.33767000004</v>
      </c>
      <c r="O117" s="13">
        <f t="shared" si="44"/>
        <v>270484.96403999999</v>
      </c>
      <c r="P117" s="13">
        <f t="shared" si="45"/>
        <v>324003.36963000003</v>
      </c>
      <c r="Q117" s="13">
        <f t="shared" si="46"/>
        <v>259837.33033000003</v>
      </c>
      <c r="R117" s="13">
        <f t="shared" si="41"/>
        <v>1157817.0016700001</v>
      </c>
      <c r="S117" s="13">
        <f t="shared" si="47"/>
        <v>1272912.5654900002</v>
      </c>
    </row>
    <row r="118" spans="1:21" x14ac:dyDescent="0.2">
      <c r="A118" s="8">
        <v>2014</v>
      </c>
      <c r="B118" s="13">
        <f t="shared" ref="B118:M118" si="65">B25+B56+B87</f>
        <v>75431.558800000013</v>
      </c>
      <c r="C118" s="13">
        <f t="shared" si="65"/>
        <v>87537.148230000006</v>
      </c>
      <c r="D118" s="13">
        <f t="shared" si="65"/>
        <v>88287.748100000012</v>
      </c>
      <c r="E118" s="13">
        <f t="shared" si="65"/>
        <v>98466.422640000004</v>
      </c>
      <c r="F118" s="13">
        <f t="shared" si="65"/>
        <v>97491.262380000015</v>
      </c>
      <c r="G118" s="13">
        <f t="shared" si="65"/>
        <v>91990.200850000008</v>
      </c>
      <c r="H118" s="13">
        <f t="shared" si="65"/>
        <v>80350.183650000006</v>
      </c>
      <c r="I118" s="13">
        <f t="shared" si="65"/>
        <v>140036.69540000003</v>
      </c>
      <c r="J118" s="13">
        <f t="shared" si="65"/>
        <v>81857.391459999999</v>
      </c>
      <c r="K118" s="13">
        <f t="shared" si="65"/>
        <v>118431.02963000002</v>
      </c>
      <c r="L118" s="13">
        <f t="shared" si="65"/>
        <v>98324.021610000011</v>
      </c>
      <c r="M118" s="13">
        <f t="shared" si="65"/>
        <v>99106.742840000006</v>
      </c>
      <c r="N118" s="13">
        <f t="shared" si="43"/>
        <v>251256.45513000002</v>
      </c>
      <c r="O118" s="13">
        <f t="shared" si="44"/>
        <v>287947.88587000006</v>
      </c>
      <c r="P118" s="13">
        <f t="shared" si="45"/>
        <v>302244.27051000006</v>
      </c>
      <c r="Q118" s="13">
        <f t="shared" si="46"/>
        <v>315861.79408000002</v>
      </c>
      <c r="R118" s="13">
        <f t="shared" si="41"/>
        <v>1157310.4055900001</v>
      </c>
      <c r="S118" s="13">
        <f t="shared" si="47"/>
        <v>1101285.94184</v>
      </c>
    </row>
    <row r="119" spans="1:21" x14ac:dyDescent="0.2">
      <c r="A119" s="8">
        <v>2015</v>
      </c>
      <c r="B119" s="13">
        <f t="shared" ref="B119:M119" si="66">B26+B57+B88</f>
        <v>99212.484490000003</v>
      </c>
      <c r="C119" s="13">
        <f t="shared" si="66"/>
        <v>62116.711840000004</v>
      </c>
      <c r="D119" s="13">
        <f t="shared" si="66"/>
        <v>92952.049000000014</v>
      </c>
      <c r="E119" s="13">
        <f t="shared" si="66"/>
        <v>99531.254860000015</v>
      </c>
      <c r="F119" s="13">
        <f t="shared" si="66"/>
        <v>84183.627410000001</v>
      </c>
      <c r="G119" s="13">
        <f t="shared" si="66"/>
        <v>122880.76441000002</v>
      </c>
      <c r="H119" s="13">
        <f t="shared" si="66"/>
        <v>84298.473400000003</v>
      </c>
      <c r="I119" s="13">
        <f t="shared" si="66"/>
        <v>106760.17906000001</v>
      </c>
      <c r="J119" s="13">
        <f t="shared" si="66"/>
        <v>99315.974930000011</v>
      </c>
      <c r="K119" s="13">
        <f t="shared" si="66"/>
        <v>73773.041759999993</v>
      </c>
      <c r="L119" s="13">
        <f t="shared" si="66"/>
        <v>70202.603610000006</v>
      </c>
      <c r="M119" s="13">
        <f t="shared" si="66"/>
        <v>99458.546860000002</v>
      </c>
      <c r="N119" s="13">
        <f t="shared" si="43"/>
        <v>254281.24533000001</v>
      </c>
      <c r="O119" s="13">
        <f t="shared" si="44"/>
        <v>306595.64668000001</v>
      </c>
      <c r="P119" s="13">
        <f t="shared" si="45"/>
        <v>290374.62739000004</v>
      </c>
      <c r="Q119" s="13">
        <f t="shared" si="46"/>
        <v>243434.19222999999</v>
      </c>
      <c r="R119" s="13">
        <f t="shared" si="41"/>
        <v>1094685.71163</v>
      </c>
      <c r="S119" s="13">
        <f t="shared" si="47"/>
        <v>1167113.31348</v>
      </c>
    </row>
    <row r="120" spans="1:21" x14ac:dyDescent="0.2">
      <c r="A120" s="8">
        <v>2016</v>
      </c>
      <c r="B120" s="13">
        <f t="shared" ref="B120:M120" si="67">B27+B58+B89</f>
        <v>76032.985050000003</v>
      </c>
      <c r="C120" s="13">
        <f t="shared" si="67"/>
        <v>75435.085319999998</v>
      </c>
      <c r="D120" s="13">
        <f t="shared" si="67"/>
        <v>123048.59612</v>
      </c>
      <c r="E120" s="13">
        <f t="shared" si="67"/>
        <v>86164.007949999999</v>
      </c>
      <c r="F120" s="13">
        <f t="shared" si="67"/>
        <v>99670.401030000008</v>
      </c>
      <c r="G120" s="13">
        <f t="shared" si="67"/>
        <v>123007.00689</v>
      </c>
      <c r="H120" s="13">
        <f t="shared" si="67"/>
        <v>97178.96146000002</v>
      </c>
      <c r="I120" s="13">
        <f t="shared" si="67"/>
        <v>96139.589000000022</v>
      </c>
      <c r="J120" s="13">
        <f t="shared" si="67"/>
        <v>101479.49011000001</v>
      </c>
      <c r="K120" s="13">
        <f t="shared" si="67"/>
        <v>98407.275070000018</v>
      </c>
      <c r="L120" s="13">
        <f t="shared" si="67"/>
        <v>78683.470910000004</v>
      </c>
      <c r="M120" s="13">
        <f t="shared" si="67"/>
        <v>71290.246230000004</v>
      </c>
      <c r="N120" s="13">
        <f t="shared" si="43"/>
        <v>274516.66648999997</v>
      </c>
      <c r="O120" s="13">
        <f t="shared" si="44"/>
        <v>308841.41587000003</v>
      </c>
      <c r="P120" s="13">
        <f t="shared" si="45"/>
        <v>294798.04057000007</v>
      </c>
      <c r="Q120" s="13">
        <f t="shared" si="46"/>
        <v>248380.99221</v>
      </c>
      <c r="R120" s="13">
        <f t="shared" si="41"/>
        <v>1126537.1151400001</v>
      </c>
      <c r="S120" s="13">
        <f t="shared" si="47"/>
        <v>1121590.3151600002</v>
      </c>
    </row>
    <row r="121" spans="1:21" x14ac:dyDescent="0.2">
      <c r="A121" s="8">
        <v>2017</v>
      </c>
      <c r="B121" s="13">
        <f t="shared" ref="B121:M121" si="68">B28+B59+B90</f>
        <v>113764.45030000001</v>
      </c>
      <c r="C121" s="13">
        <f t="shared" si="68"/>
        <v>67724.246790000005</v>
      </c>
      <c r="D121" s="13">
        <f t="shared" si="68"/>
        <v>92142.031250000015</v>
      </c>
      <c r="E121" s="13">
        <f t="shared" si="68"/>
        <v>94895.421440000006</v>
      </c>
      <c r="F121" s="13">
        <f t="shared" si="68"/>
        <v>83298.614779999989</v>
      </c>
      <c r="G121" s="13">
        <f t="shared" si="68"/>
        <v>120406.18985</v>
      </c>
      <c r="H121" s="13">
        <f t="shared" si="68"/>
        <v>106300.68188000002</v>
      </c>
      <c r="I121" s="13">
        <f t="shared" si="68"/>
        <v>108049.91679999999</v>
      </c>
      <c r="J121" s="13">
        <f t="shared" si="68"/>
        <v>89593.739889999997</v>
      </c>
      <c r="K121" s="13">
        <f t="shared" si="68"/>
        <v>96460.234980000008</v>
      </c>
      <c r="L121" s="13">
        <f t="shared" si="68"/>
        <v>81311.222309999997</v>
      </c>
      <c r="M121" s="13">
        <f t="shared" si="68"/>
        <v>98381.46875</v>
      </c>
      <c r="N121" s="13">
        <f t="shared" si="43"/>
        <v>273630.72834000003</v>
      </c>
      <c r="O121" s="13">
        <f t="shared" si="44"/>
        <v>298600.22606999998</v>
      </c>
      <c r="P121" s="13">
        <f t="shared" si="45"/>
        <v>303944.33857000002</v>
      </c>
      <c r="Q121" s="13">
        <f t="shared" si="46"/>
        <v>276152.92603999999</v>
      </c>
      <c r="R121" s="13">
        <f t="shared" si="41"/>
        <v>1152328.21902</v>
      </c>
      <c r="S121" s="13">
        <f t="shared" si="47"/>
        <v>1124556.2851900002</v>
      </c>
    </row>
    <row r="122" spans="1:21" x14ac:dyDescent="0.2">
      <c r="A122" s="8">
        <v>2018</v>
      </c>
      <c r="B122" s="13">
        <f t="shared" ref="B122:M122" si="69">B29+B60+B91</f>
        <v>84395.838360000009</v>
      </c>
      <c r="C122" s="13">
        <f t="shared" si="69"/>
        <v>76561.487379999991</v>
      </c>
      <c r="D122" s="13">
        <f t="shared" si="69"/>
        <v>87104.519920000006</v>
      </c>
      <c r="E122" s="13">
        <f t="shared" si="69"/>
        <v>76701.090970000005</v>
      </c>
      <c r="F122" s="13">
        <f t="shared" si="69"/>
        <v>126800.67871000001</v>
      </c>
      <c r="G122" s="13">
        <f t="shared" si="69"/>
        <v>95334.158159999992</v>
      </c>
      <c r="H122" s="13">
        <f t="shared" si="69"/>
        <v>105959.09457</v>
      </c>
      <c r="I122" s="13">
        <f t="shared" si="69"/>
        <v>122481.52750000001</v>
      </c>
      <c r="J122" s="13">
        <f t="shared" si="69"/>
        <v>111747.13186000001</v>
      </c>
      <c r="K122" s="13">
        <f t="shared" si="69"/>
        <v>84049.847139999998</v>
      </c>
      <c r="L122" s="13">
        <f t="shared" si="69"/>
        <v>86162.493400000007</v>
      </c>
      <c r="M122" s="13">
        <f t="shared" si="69"/>
        <v>80066.367290000009</v>
      </c>
      <c r="N122" s="13">
        <f t="shared" si="43"/>
        <v>248061.84565999999</v>
      </c>
      <c r="O122" s="13">
        <f t="shared" si="44"/>
        <v>298835.92784000002</v>
      </c>
      <c r="P122" s="13">
        <f t="shared" si="45"/>
        <v>340187.75393000001</v>
      </c>
      <c r="Q122" s="13">
        <f t="shared" si="46"/>
        <v>250278.70783000003</v>
      </c>
      <c r="R122" s="13">
        <f t="shared" si="41"/>
        <v>1137364.23526</v>
      </c>
      <c r="S122" s="13">
        <f t="shared" si="47"/>
        <v>1163238.4534700001</v>
      </c>
    </row>
    <row r="123" spans="1:21" x14ac:dyDescent="0.2">
      <c r="A123" s="8">
        <v>2019</v>
      </c>
      <c r="B123" s="13">
        <f t="shared" ref="B123:M123" si="70">B30+B61+B92</f>
        <v>73029.850349999993</v>
      </c>
      <c r="C123" s="13">
        <f t="shared" si="70"/>
        <v>81471.403480000008</v>
      </c>
      <c r="D123" s="13">
        <f t="shared" si="70"/>
        <v>90909.078750000001</v>
      </c>
      <c r="E123" s="13">
        <f t="shared" si="70"/>
        <v>82072.905310000002</v>
      </c>
      <c r="F123" s="13">
        <f t="shared" si="70"/>
        <v>111408.20788</v>
      </c>
      <c r="G123" s="13">
        <f t="shared" si="70"/>
        <v>113680.82863000002</v>
      </c>
      <c r="H123" s="13">
        <f t="shared" si="70"/>
        <v>87159.784740000003</v>
      </c>
      <c r="I123" s="13">
        <f t="shared" si="70"/>
        <v>99376.172229999996</v>
      </c>
      <c r="J123" s="13">
        <f t="shared" si="70"/>
        <v>101310.42933000001</v>
      </c>
      <c r="K123" s="13">
        <f t="shared" si="70"/>
        <v>72604.993699999992</v>
      </c>
      <c r="L123" s="13">
        <f t="shared" si="70"/>
        <v>75799.632029999993</v>
      </c>
      <c r="M123" s="13">
        <f t="shared" si="70"/>
        <v>85177.014349999998</v>
      </c>
      <c r="N123" s="13">
        <f t="shared" si="43"/>
        <v>245410.33257999999</v>
      </c>
      <c r="O123" s="13">
        <f t="shared" si="44"/>
        <v>307161.94182000001</v>
      </c>
      <c r="P123" s="13">
        <f t="shared" si="45"/>
        <v>287846.38630000001</v>
      </c>
      <c r="Q123" s="13">
        <f t="shared" si="46"/>
        <v>233581.64007999998</v>
      </c>
      <c r="R123" s="13">
        <f t="shared" si="41"/>
        <v>1074000.3007799999</v>
      </c>
      <c r="S123" s="13">
        <f t="shared" si="47"/>
        <v>1090697.3685300001</v>
      </c>
    </row>
    <row r="124" spans="1:21" x14ac:dyDescent="0.2">
      <c r="A124" s="8">
        <v>2020</v>
      </c>
      <c r="B124" s="13">
        <f t="shared" ref="B124:M124" si="71">B31+B62+B93</f>
        <v>74619.936450000008</v>
      </c>
      <c r="C124" s="13">
        <f t="shared" si="71"/>
        <v>77885.283609999999</v>
      </c>
      <c r="D124" s="13">
        <f t="shared" si="71"/>
        <v>80638.829039999997</v>
      </c>
      <c r="E124" s="13">
        <f t="shared" si="71"/>
        <v>79020.469110000005</v>
      </c>
      <c r="F124" s="13">
        <f t="shared" si="71"/>
        <v>84793.738010000001</v>
      </c>
      <c r="G124" s="13">
        <f t="shared" si="71"/>
        <v>95779.866670000003</v>
      </c>
      <c r="H124" s="13">
        <f t="shared" si="71"/>
        <v>74901.7886</v>
      </c>
      <c r="I124" s="13">
        <f t="shared" si="71"/>
        <v>97115.669040000008</v>
      </c>
      <c r="J124" s="13">
        <f t="shared" si="71"/>
        <v>82622.425959999993</v>
      </c>
      <c r="K124" s="13">
        <f t="shared" si="71"/>
        <v>77446.759880000012</v>
      </c>
      <c r="L124" s="13">
        <f t="shared" si="71"/>
        <v>80971.72252000001</v>
      </c>
      <c r="M124" s="13">
        <f t="shared" si="71"/>
        <v>77257.045210000011</v>
      </c>
      <c r="N124" s="13">
        <f t="shared" si="43"/>
        <v>233144.0491</v>
      </c>
      <c r="O124" s="13">
        <f t="shared" si="44"/>
        <v>259594.07378999999</v>
      </c>
      <c r="P124" s="13">
        <f t="shared" si="45"/>
        <v>254639.8836</v>
      </c>
      <c r="Q124" s="13">
        <f t="shared" si="46"/>
        <v>235675.52761000005</v>
      </c>
      <c r="R124" s="13">
        <f t="shared" si="41"/>
        <v>983053.53410000005</v>
      </c>
      <c r="S124" s="13">
        <f>Q123+N124+O124+P124</f>
        <v>980959.6465700001</v>
      </c>
    </row>
    <row r="125" spans="1:21" x14ac:dyDescent="0.2">
      <c r="A125" s="8">
        <v>2021</v>
      </c>
      <c r="B125" s="13">
        <f t="shared" ref="B125:M125" si="72">B32+B63+B94</f>
        <v>85247.44763000001</v>
      </c>
      <c r="C125" s="13">
        <f t="shared" si="72"/>
        <v>70138.628420000008</v>
      </c>
      <c r="D125" s="13">
        <f t="shared" si="72"/>
        <v>64978.54941</v>
      </c>
      <c r="E125" s="13">
        <f t="shared" si="72"/>
        <v>70137.125150000007</v>
      </c>
      <c r="F125" s="13">
        <f t="shared" si="72"/>
        <v>90757.505330000015</v>
      </c>
      <c r="G125" s="13">
        <f t="shared" si="72"/>
        <v>78858.379149999993</v>
      </c>
      <c r="H125" s="13">
        <f t="shared" si="72"/>
        <v>87352.851999999999</v>
      </c>
      <c r="I125" s="13">
        <f t="shared" si="72"/>
        <v>71550.844859999997</v>
      </c>
      <c r="J125" s="13">
        <f t="shared" si="72"/>
        <v>77739.249219999998</v>
      </c>
      <c r="K125" s="13">
        <f t="shared" si="72"/>
        <v>84351.295370000007</v>
      </c>
      <c r="L125" s="30">
        <f t="shared" si="72"/>
        <v>71938.312570000009</v>
      </c>
      <c r="M125" s="30">
        <f t="shared" si="72"/>
        <v>63696.93535</v>
      </c>
      <c r="N125" s="13">
        <f t="shared" si="43"/>
        <v>220364.62546000004</v>
      </c>
      <c r="O125" s="13">
        <f t="shared" si="44"/>
        <v>239753.00963000002</v>
      </c>
      <c r="P125" s="13">
        <f t="shared" si="45"/>
        <v>236642.94607999999</v>
      </c>
      <c r="Q125" s="13">
        <f t="shared" si="46"/>
        <v>219986.54329</v>
      </c>
      <c r="R125" s="30">
        <f>N125+O125+P125+Q125</f>
        <v>916747.12446000008</v>
      </c>
      <c r="S125" s="13">
        <f>Q124+N125+O125+P125</f>
        <v>932436.10878000013</v>
      </c>
    </row>
    <row r="126" spans="1:21" x14ac:dyDescent="0.2">
      <c r="A126" s="8">
        <v>2022</v>
      </c>
      <c r="B126" s="13">
        <f t="shared" ref="B126:M127" si="73">B33+B64+B95</f>
        <v>86103.809030000004</v>
      </c>
      <c r="C126" s="13">
        <f t="shared" si="73"/>
        <v>60875.99252</v>
      </c>
      <c r="D126" s="13">
        <f t="shared" si="73"/>
        <v>62163.053890000003</v>
      </c>
      <c r="E126" s="13">
        <f t="shared" si="73"/>
        <v>74049.612580000001</v>
      </c>
      <c r="F126" s="13">
        <f t="shared" si="73"/>
        <v>77742.081730000005</v>
      </c>
      <c r="G126" s="30">
        <f t="shared" si="73"/>
        <v>80175.812030000001</v>
      </c>
      <c r="H126" s="30">
        <f t="shared" si="73"/>
        <v>99996.583310000002</v>
      </c>
      <c r="I126" s="30">
        <f t="shared" si="73"/>
        <v>77075.442600000009</v>
      </c>
      <c r="J126" s="30">
        <f t="shared" si="73"/>
        <v>71092.809529999999</v>
      </c>
      <c r="K126" s="30">
        <f t="shared" si="73"/>
        <v>64230.106549999997</v>
      </c>
      <c r="L126" s="30">
        <f t="shared" si="73"/>
        <v>80471.572359999991</v>
      </c>
      <c r="M126" s="30">
        <f t="shared" si="73"/>
        <v>88439.537590000007</v>
      </c>
      <c r="N126" s="30">
        <f t="shared" si="37"/>
        <v>209142.85544000001</v>
      </c>
      <c r="O126" s="30">
        <f t="shared" si="44"/>
        <v>231967.50633999999</v>
      </c>
      <c r="P126" s="30">
        <f t="shared" si="45"/>
        <v>248164.83544000002</v>
      </c>
      <c r="Q126" s="30">
        <f t="shared" ref="Q126" si="74">SUM(K126:M126)</f>
        <v>233141.21649999998</v>
      </c>
      <c r="R126" s="30">
        <f>N126+O126+P126+Q126</f>
        <v>922416.41372000007</v>
      </c>
      <c r="S126" s="30">
        <f>Q125+N126+O126+P126</f>
        <v>909261.74051000003</v>
      </c>
      <c r="U126" s="12"/>
    </row>
    <row r="127" spans="1:21" x14ac:dyDescent="0.2">
      <c r="A127" s="8">
        <v>2023</v>
      </c>
      <c r="B127" s="13">
        <f t="shared" ref="B127:L128" si="75">B34+B65+B96</f>
        <v>63044.757229999996</v>
      </c>
      <c r="C127" s="30">
        <f t="shared" si="75"/>
        <v>68895.870020000002</v>
      </c>
      <c r="D127" s="30">
        <f t="shared" si="75"/>
        <v>70487.129459999996</v>
      </c>
      <c r="E127" s="30">
        <f t="shared" si="75"/>
        <v>73722.259910000008</v>
      </c>
      <c r="F127" s="30">
        <f t="shared" si="75"/>
        <v>77907.915410000001</v>
      </c>
      <c r="G127" s="30">
        <f t="shared" si="75"/>
        <v>89065.170279999991</v>
      </c>
      <c r="H127" s="30">
        <f t="shared" si="75"/>
        <v>76798.999340000009</v>
      </c>
      <c r="I127" s="30">
        <f t="shared" si="75"/>
        <v>82670.69838999999</v>
      </c>
      <c r="J127" s="30">
        <f t="shared" si="75"/>
        <v>91625.40088999999</v>
      </c>
      <c r="K127" s="30">
        <f t="shared" si="75"/>
        <v>76425.894349999988</v>
      </c>
      <c r="L127" s="30">
        <f t="shared" si="75"/>
        <v>138578.81035000001</v>
      </c>
      <c r="M127" s="30">
        <f t="shared" si="73"/>
        <v>49458.395250000009</v>
      </c>
      <c r="N127" s="30">
        <f t="shared" si="37"/>
        <v>202427.75670999999</v>
      </c>
      <c r="O127" s="30">
        <f t="shared" si="44"/>
        <v>240695.3456</v>
      </c>
      <c r="P127" s="30">
        <f t="shared" si="45"/>
        <v>251095.09862</v>
      </c>
      <c r="Q127" s="30">
        <f t="shared" ref="Q127" si="76">SUM(K127:M127)</f>
        <v>264463.09995</v>
      </c>
      <c r="R127" s="30">
        <f>N127+O127+P127+Q127</f>
        <v>958681.30088</v>
      </c>
      <c r="S127" s="30">
        <f>Q126+N127+O127+P127</f>
        <v>927359.41742999991</v>
      </c>
    </row>
    <row r="128" spans="1:21" x14ac:dyDescent="0.2">
      <c r="A128" s="9">
        <v>2024</v>
      </c>
      <c r="B128" s="51">
        <f t="shared" si="75"/>
        <v>82665.455520000003</v>
      </c>
      <c r="C128" s="50">
        <f t="shared" si="75"/>
        <v>90179.368140000006</v>
      </c>
      <c r="D128" s="50">
        <f t="shared" si="75"/>
        <v>96703.054560000004</v>
      </c>
      <c r="E128" s="50">
        <f t="shared" si="75"/>
        <v>99263.355260000011</v>
      </c>
      <c r="F128" s="50">
        <f t="shared" si="75"/>
        <v>104186.94885</v>
      </c>
      <c r="G128" s="50">
        <f t="shared" si="75"/>
        <v>107420.92375000002</v>
      </c>
      <c r="H128" s="50">
        <f t="shared" si="75"/>
        <v>139142.10764</v>
      </c>
      <c r="I128" s="50">
        <f t="shared" si="75"/>
        <v>92666.382199999993</v>
      </c>
      <c r="J128" s="50">
        <f t="shared" si="75"/>
        <v>96227.282120000003</v>
      </c>
      <c r="K128" s="50">
        <f t="shared" si="75"/>
        <v>89234.111090000006</v>
      </c>
      <c r="L128" s="50">
        <f t="shared" si="75"/>
        <v>85723.019980000012</v>
      </c>
      <c r="M128" s="50" t="s">
        <v>15</v>
      </c>
      <c r="N128" s="50">
        <f t="shared" si="37"/>
        <v>269547.87822000001</v>
      </c>
      <c r="O128" s="50">
        <f t="shared" si="44"/>
        <v>310871.22786000004</v>
      </c>
      <c r="P128" s="50">
        <f t="shared" si="45"/>
        <v>328035.77195999998</v>
      </c>
      <c r="Q128" s="50" t="s">
        <v>15</v>
      </c>
      <c r="R128" s="50" t="s">
        <v>15</v>
      </c>
      <c r="S128" s="50">
        <f>Q127+N128+O128+P128</f>
        <v>1172917.97799</v>
      </c>
    </row>
    <row r="129" spans="1:21" x14ac:dyDescent="0.2">
      <c r="A129" s="8" t="s">
        <v>335</v>
      </c>
      <c r="B129" s="8"/>
      <c r="C129" s="8"/>
      <c r="D129" s="8"/>
      <c r="E129" s="8"/>
      <c r="F129" s="8"/>
      <c r="G129" s="8"/>
      <c r="H129" s="8"/>
      <c r="I129" s="8"/>
      <c r="J129" s="8"/>
      <c r="K129" s="8"/>
      <c r="L129" s="8"/>
      <c r="M129" s="8"/>
      <c r="N129" s="8"/>
      <c r="O129" s="8"/>
      <c r="P129" s="8"/>
      <c r="Q129" s="8"/>
      <c r="R129" s="8"/>
      <c r="S129" s="8"/>
    </row>
    <row r="130" spans="1:21" x14ac:dyDescent="0.2">
      <c r="A130" s="8" t="s">
        <v>372</v>
      </c>
      <c r="B130" s="12"/>
      <c r="C130" s="12"/>
      <c r="D130" s="12"/>
      <c r="E130" s="12"/>
      <c r="F130" s="12"/>
      <c r="G130" s="12"/>
      <c r="H130" s="12"/>
      <c r="I130" s="12"/>
      <c r="J130" s="12"/>
      <c r="K130" s="12"/>
      <c r="L130" s="12"/>
      <c r="M130" s="12"/>
      <c r="N130" s="12"/>
      <c r="O130" s="12"/>
      <c r="P130" s="12"/>
      <c r="Q130" s="12"/>
      <c r="R130" s="12"/>
      <c r="S130" s="12"/>
      <c r="U130" s="12"/>
    </row>
    <row r="131" spans="1:21" x14ac:dyDescent="0.2">
      <c r="A131" s="8" t="s">
        <v>336</v>
      </c>
      <c r="B131" s="8"/>
      <c r="C131" s="8"/>
      <c r="D131" s="8"/>
      <c r="E131" s="8"/>
      <c r="F131" s="8"/>
      <c r="G131" s="8"/>
      <c r="H131" s="8"/>
      <c r="I131" s="8"/>
      <c r="J131" s="8"/>
      <c r="K131" s="8"/>
      <c r="L131" s="8"/>
      <c r="M131" s="8"/>
      <c r="N131" s="8"/>
      <c r="O131" s="8"/>
      <c r="P131" s="8"/>
      <c r="Q131" s="8"/>
      <c r="R131" s="8"/>
      <c r="S131" s="8"/>
    </row>
    <row r="132" spans="1:21" x14ac:dyDescent="0.2">
      <c r="A132" s="8" t="s">
        <v>337</v>
      </c>
      <c r="B132" s="8"/>
      <c r="C132" s="8"/>
      <c r="D132" s="8"/>
      <c r="E132" s="8"/>
      <c r="F132" s="8"/>
      <c r="G132" s="8"/>
      <c r="H132" s="8"/>
      <c r="I132" s="8"/>
      <c r="J132" s="8"/>
      <c r="K132" s="8"/>
      <c r="L132" s="8"/>
      <c r="M132" s="8"/>
      <c r="N132" s="8"/>
      <c r="O132" s="8"/>
      <c r="P132" s="8"/>
      <c r="Q132" s="8"/>
      <c r="R132" s="8"/>
      <c r="S132" s="8"/>
    </row>
    <row r="133" spans="1:21" x14ac:dyDescent="0.2">
      <c r="A133" s="8" t="s">
        <v>359</v>
      </c>
    </row>
    <row r="134" spans="1:21" x14ac:dyDescent="0.2">
      <c r="A134" s="8" t="s">
        <v>370</v>
      </c>
    </row>
    <row r="135" spans="1:21" x14ac:dyDescent="0.2">
      <c r="A135" s="24" t="s">
        <v>384</v>
      </c>
    </row>
    <row r="136" spans="1:21" x14ac:dyDescent="0.2">
      <c r="A136" s="2" t="s">
        <v>348</v>
      </c>
      <c r="J136" s="26"/>
    </row>
    <row r="137" spans="1:21" x14ac:dyDescent="0.2">
      <c r="J137" s="26"/>
    </row>
    <row r="138" spans="1:21" x14ac:dyDescent="0.2">
      <c r="H138" s="26"/>
    </row>
  </sheetData>
  <pageMargins left="0.75" right="0.75" top="1" bottom="1" header="0.5" footer="0.5"/>
  <pageSetup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43B7A-D548-4FB8-AF17-ABAC187566B0}">
  <sheetPr>
    <pageSetUpPr fitToPage="1"/>
  </sheetPr>
  <dimension ref="A1:V140"/>
  <sheetViews>
    <sheetView zoomScale="90" zoomScaleNormal="90" workbookViewId="0">
      <pane xSplit="1" ySplit="2" topLeftCell="B3" activePane="bottomRight" state="frozen"/>
      <selection pane="topRight" activeCell="B1" sqref="B1"/>
      <selection pane="bottomLeft" activeCell="A3" sqref="A3"/>
      <selection pane="bottomRight"/>
    </sheetView>
  </sheetViews>
  <sheetFormatPr defaultRowHeight="12.75" customHeight="1" x14ac:dyDescent="0.2"/>
  <cols>
    <col min="1" max="1" width="9.42578125" style="24" customWidth="1"/>
    <col min="2" max="6" width="9.140625" style="26" customWidth="1"/>
    <col min="7" max="7" width="10.28515625" style="26" customWidth="1"/>
    <col min="8" max="14" width="9.140625" style="26" customWidth="1"/>
    <col min="15" max="15" width="10.7109375" style="26" bestFit="1" customWidth="1"/>
    <col min="16" max="16" width="9.140625" style="26" customWidth="1"/>
    <col min="17" max="17" width="10.7109375" style="26" bestFit="1" customWidth="1"/>
    <col min="18" max="18" width="10.5703125" style="26" customWidth="1"/>
    <col min="19" max="19" width="9.140625" style="26" customWidth="1"/>
    <col min="20" max="21" width="9.140625" style="24"/>
    <col min="22" max="22" width="10.7109375" style="24" bestFit="1" customWidth="1"/>
    <col min="23" max="256" width="9.140625" style="24"/>
    <col min="257" max="257" width="9.42578125" style="24" customWidth="1"/>
    <col min="258" max="262" width="9.140625" style="24"/>
    <col min="263" max="263" width="10.28515625" style="24" customWidth="1"/>
    <col min="264" max="270" width="9.140625" style="24"/>
    <col min="271" max="271" width="10.7109375" style="24" bestFit="1" customWidth="1"/>
    <col min="272" max="272" width="9.140625" style="24"/>
    <col min="273" max="273" width="10.7109375" style="24" bestFit="1" customWidth="1"/>
    <col min="274" max="274" width="10.5703125" style="24" customWidth="1"/>
    <col min="275" max="277" width="9.140625" style="24"/>
    <col min="278" max="278" width="10.7109375" style="24" bestFit="1" customWidth="1"/>
    <col min="279" max="512" width="9.140625" style="24"/>
    <col min="513" max="513" width="9.42578125" style="24" customWidth="1"/>
    <col min="514" max="518" width="9.140625" style="24"/>
    <col min="519" max="519" width="10.28515625" style="24" customWidth="1"/>
    <col min="520" max="526" width="9.140625" style="24"/>
    <col min="527" max="527" width="10.7109375" style="24" bestFit="1" customWidth="1"/>
    <col min="528" max="528" width="9.140625" style="24"/>
    <col min="529" max="529" width="10.7109375" style="24" bestFit="1" customWidth="1"/>
    <col min="530" max="530" width="10.5703125" style="24" customWidth="1"/>
    <col min="531" max="533" width="9.140625" style="24"/>
    <col min="534" max="534" width="10.7109375" style="24" bestFit="1" customWidth="1"/>
    <col min="535" max="768" width="9.140625" style="24"/>
    <col min="769" max="769" width="9.42578125" style="24" customWidth="1"/>
    <col min="770" max="774" width="9.140625" style="24"/>
    <col min="775" max="775" width="10.28515625" style="24" customWidth="1"/>
    <col min="776" max="782" width="9.140625" style="24"/>
    <col min="783" max="783" width="10.7109375" style="24" bestFit="1" customWidth="1"/>
    <col min="784" max="784" width="9.140625" style="24"/>
    <col min="785" max="785" width="10.7109375" style="24" bestFit="1" customWidth="1"/>
    <col min="786" max="786" width="10.5703125" style="24" customWidth="1"/>
    <col min="787" max="789" width="9.140625" style="24"/>
    <col min="790" max="790" width="10.7109375" style="24" bestFit="1" customWidth="1"/>
    <col min="791" max="1024" width="9.140625" style="24"/>
    <col min="1025" max="1025" width="9.42578125" style="24" customWidth="1"/>
    <col min="1026" max="1030" width="9.140625" style="24"/>
    <col min="1031" max="1031" width="10.28515625" style="24" customWidth="1"/>
    <col min="1032" max="1038" width="9.140625" style="24"/>
    <col min="1039" max="1039" width="10.7109375" style="24" bestFit="1" customWidth="1"/>
    <col min="1040" max="1040" width="9.140625" style="24"/>
    <col min="1041" max="1041" width="10.7109375" style="24" bestFit="1" customWidth="1"/>
    <col min="1042" max="1042" width="10.5703125" style="24" customWidth="1"/>
    <col min="1043" max="1045" width="9.140625" style="24"/>
    <col min="1046" max="1046" width="10.7109375" style="24" bestFit="1" customWidth="1"/>
    <col min="1047" max="1280" width="9.140625" style="24"/>
    <col min="1281" max="1281" width="9.42578125" style="24" customWidth="1"/>
    <col min="1282" max="1286" width="9.140625" style="24"/>
    <col min="1287" max="1287" width="10.28515625" style="24" customWidth="1"/>
    <col min="1288" max="1294" width="9.140625" style="24"/>
    <col min="1295" max="1295" width="10.7109375" style="24" bestFit="1" customWidth="1"/>
    <col min="1296" max="1296" width="9.140625" style="24"/>
    <col min="1297" max="1297" width="10.7109375" style="24" bestFit="1" customWidth="1"/>
    <col min="1298" max="1298" width="10.5703125" style="24" customWidth="1"/>
    <col min="1299" max="1301" width="9.140625" style="24"/>
    <col min="1302" max="1302" width="10.7109375" style="24" bestFit="1" customWidth="1"/>
    <col min="1303" max="1536" width="9.140625" style="24"/>
    <col min="1537" max="1537" width="9.42578125" style="24" customWidth="1"/>
    <col min="1538" max="1542" width="9.140625" style="24"/>
    <col min="1543" max="1543" width="10.28515625" style="24" customWidth="1"/>
    <col min="1544" max="1550" width="9.140625" style="24"/>
    <col min="1551" max="1551" width="10.7109375" style="24" bestFit="1" customWidth="1"/>
    <col min="1552" max="1552" width="9.140625" style="24"/>
    <col min="1553" max="1553" width="10.7109375" style="24" bestFit="1" customWidth="1"/>
    <col min="1554" max="1554" width="10.5703125" style="24" customWidth="1"/>
    <col min="1555" max="1557" width="9.140625" style="24"/>
    <col min="1558" max="1558" width="10.7109375" style="24" bestFit="1" customWidth="1"/>
    <col min="1559" max="1792" width="9.140625" style="24"/>
    <col min="1793" max="1793" width="9.42578125" style="24" customWidth="1"/>
    <col min="1794" max="1798" width="9.140625" style="24"/>
    <col min="1799" max="1799" width="10.28515625" style="24" customWidth="1"/>
    <col min="1800" max="1806" width="9.140625" style="24"/>
    <col min="1807" max="1807" width="10.7109375" style="24" bestFit="1" customWidth="1"/>
    <col min="1808" max="1808" width="9.140625" style="24"/>
    <col min="1809" max="1809" width="10.7109375" style="24" bestFit="1" customWidth="1"/>
    <col min="1810" max="1810" width="10.5703125" style="24" customWidth="1"/>
    <col min="1811" max="1813" width="9.140625" style="24"/>
    <col min="1814" max="1814" width="10.7109375" style="24" bestFit="1" customWidth="1"/>
    <col min="1815" max="2048" width="9.140625" style="24"/>
    <col min="2049" max="2049" width="9.42578125" style="24" customWidth="1"/>
    <col min="2050" max="2054" width="9.140625" style="24"/>
    <col min="2055" max="2055" width="10.28515625" style="24" customWidth="1"/>
    <col min="2056" max="2062" width="9.140625" style="24"/>
    <col min="2063" max="2063" width="10.7109375" style="24" bestFit="1" customWidth="1"/>
    <col min="2064" max="2064" width="9.140625" style="24"/>
    <col min="2065" max="2065" width="10.7109375" style="24" bestFit="1" customWidth="1"/>
    <col min="2066" max="2066" width="10.5703125" style="24" customWidth="1"/>
    <col min="2067" max="2069" width="9.140625" style="24"/>
    <col min="2070" max="2070" width="10.7109375" style="24" bestFit="1" customWidth="1"/>
    <col min="2071" max="2304" width="9.140625" style="24"/>
    <col min="2305" max="2305" width="9.42578125" style="24" customWidth="1"/>
    <col min="2306" max="2310" width="9.140625" style="24"/>
    <col min="2311" max="2311" width="10.28515625" style="24" customWidth="1"/>
    <col min="2312" max="2318" width="9.140625" style="24"/>
    <col min="2319" max="2319" width="10.7109375" style="24" bestFit="1" customWidth="1"/>
    <col min="2320" max="2320" width="9.140625" style="24"/>
    <col min="2321" max="2321" width="10.7109375" style="24" bestFit="1" customWidth="1"/>
    <col min="2322" max="2322" width="10.5703125" style="24" customWidth="1"/>
    <col min="2323" max="2325" width="9.140625" style="24"/>
    <col min="2326" max="2326" width="10.7109375" style="24" bestFit="1" customWidth="1"/>
    <col min="2327" max="2560" width="9.140625" style="24"/>
    <col min="2561" max="2561" width="9.42578125" style="24" customWidth="1"/>
    <col min="2562" max="2566" width="9.140625" style="24"/>
    <col min="2567" max="2567" width="10.28515625" style="24" customWidth="1"/>
    <col min="2568" max="2574" width="9.140625" style="24"/>
    <col min="2575" max="2575" width="10.7109375" style="24" bestFit="1" customWidth="1"/>
    <col min="2576" max="2576" width="9.140625" style="24"/>
    <col min="2577" max="2577" width="10.7109375" style="24" bestFit="1" customWidth="1"/>
    <col min="2578" max="2578" width="10.5703125" style="24" customWidth="1"/>
    <col min="2579" max="2581" width="9.140625" style="24"/>
    <col min="2582" max="2582" width="10.7109375" style="24" bestFit="1" customWidth="1"/>
    <col min="2583" max="2816" width="9.140625" style="24"/>
    <col min="2817" max="2817" width="9.42578125" style="24" customWidth="1"/>
    <col min="2818" max="2822" width="9.140625" style="24"/>
    <col min="2823" max="2823" width="10.28515625" style="24" customWidth="1"/>
    <col min="2824" max="2830" width="9.140625" style="24"/>
    <col min="2831" max="2831" width="10.7109375" style="24" bestFit="1" customWidth="1"/>
    <col min="2832" max="2832" width="9.140625" style="24"/>
    <col min="2833" max="2833" width="10.7109375" style="24" bestFit="1" customWidth="1"/>
    <col min="2834" max="2834" width="10.5703125" style="24" customWidth="1"/>
    <col min="2835" max="2837" width="9.140625" style="24"/>
    <col min="2838" max="2838" width="10.7109375" style="24" bestFit="1" customWidth="1"/>
    <col min="2839" max="3072" width="9.140625" style="24"/>
    <col min="3073" max="3073" width="9.42578125" style="24" customWidth="1"/>
    <col min="3074" max="3078" width="9.140625" style="24"/>
    <col min="3079" max="3079" width="10.28515625" style="24" customWidth="1"/>
    <col min="3080" max="3086" width="9.140625" style="24"/>
    <col min="3087" max="3087" width="10.7109375" style="24" bestFit="1" customWidth="1"/>
    <col min="3088" max="3088" width="9.140625" style="24"/>
    <col min="3089" max="3089" width="10.7109375" style="24" bestFit="1" customWidth="1"/>
    <col min="3090" max="3090" width="10.5703125" style="24" customWidth="1"/>
    <col min="3091" max="3093" width="9.140625" style="24"/>
    <col min="3094" max="3094" width="10.7109375" style="24" bestFit="1" customWidth="1"/>
    <col min="3095" max="3328" width="9.140625" style="24"/>
    <col min="3329" max="3329" width="9.42578125" style="24" customWidth="1"/>
    <col min="3330" max="3334" width="9.140625" style="24"/>
    <col min="3335" max="3335" width="10.28515625" style="24" customWidth="1"/>
    <col min="3336" max="3342" width="9.140625" style="24"/>
    <col min="3343" max="3343" width="10.7109375" style="24" bestFit="1" customWidth="1"/>
    <col min="3344" max="3344" width="9.140625" style="24"/>
    <col min="3345" max="3345" width="10.7109375" style="24" bestFit="1" customWidth="1"/>
    <col min="3346" max="3346" width="10.5703125" style="24" customWidth="1"/>
    <col min="3347" max="3349" width="9.140625" style="24"/>
    <col min="3350" max="3350" width="10.7109375" style="24" bestFit="1" customWidth="1"/>
    <col min="3351" max="3584" width="9.140625" style="24"/>
    <col min="3585" max="3585" width="9.42578125" style="24" customWidth="1"/>
    <col min="3586" max="3590" width="9.140625" style="24"/>
    <col min="3591" max="3591" width="10.28515625" style="24" customWidth="1"/>
    <col min="3592" max="3598" width="9.140625" style="24"/>
    <col min="3599" max="3599" width="10.7109375" style="24" bestFit="1" customWidth="1"/>
    <col min="3600" max="3600" width="9.140625" style="24"/>
    <col min="3601" max="3601" width="10.7109375" style="24" bestFit="1" customWidth="1"/>
    <col min="3602" max="3602" width="10.5703125" style="24" customWidth="1"/>
    <col min="3603" max="3605" width="9.140625" style="24"/>
    <col min="3606" max="3606" width="10.7109375" style="24" bestFit="1" customWidth="1"/>
    <col min="3607" max="3840" width="9.140625" style="24"/>
    <col min="3841" max="3841" width="9.42578125" style="24" customWidth="1"/>
    <col min="3842" max="3846" width="9.140625" style="24"/>
    <col min="3847" max="3847" width="10.28515625" style="24" customWidth="1"/>
    <col min="3848" max="3854" width="9.140625" style="24"/>
    <col min="3855" max="3855" width="10.7109375" style="24" bestFit="1" customWidth="1"/>
    <col min="3856" max="3856" width="9.140625" style="24"/>
    <col min="3857" max="3857" width="10.7109375" style="24" bestFit="1" customWidth="1"/>
    <col min="3858" max="3858" width="10.5703125" style="24" customWidth="1"/>
    <col min="3859" max="3861" width="9.140625" style="24"/>
    <col min="3862" max="3862" width="10.7109375" style="24" bestFit="1" customWidth="1"/>
    <col min="3863" max="4096" width="9.140625" style="24"/>
    <col min="4097" max="4097" width="9.42578125" style="24" customWidth="1"/>
    <col min="4098" max="4102" width="9.140625" style="24"/>
    <col min="4103" max="4103" width="10.28515625" style="24" customWidth="1"/>
    <col min="4104" max="4110" width="9.140625" style="24"/>
    <col min="4111" max="4111" width="10.7109375" style="24" bestFit="1" customWidth="1"/>
    <col min="4112" max="4112" width="9.140625" style="24"/>
    <col min="4113" max="4113" width="10.7109375" style="24" bestFit="1" customWidth="1"/>
    <col min="4114" max="4114" width="10.5703125" style="24" customWidth="1"/>
    <col min="4115" max="4117" width="9.140625" style="24"/>
    <col min="4118" max="4118" width="10.7109375" style="24" bestFit="1" customWidth="1"/>
    <col min="4119" max="4352" width="9.140625" style="24"/>
    <col min="4353" max="4353" width="9.42578125" style="24" customWidth="1"/>
    <col min="4354" max="4358" width="9.140625" style="24"/>
    <col min="4359" max="4359" width="10.28515625" style="24" customWidth="1"/>
    <col min="4360" max="4366" width="9.140625" style="24"/>
    <col min="4367" max="4367" width="10.7109375" style="24" bestFit="1" customWidth="1"/>
    <col min="4368" max="4368" width="9.140625" style="24"/>
    <col min="4369" max="4369" width="10.7109375" style="24" bestFit="1" customWidth="1"/>
    <col min="4370" max="4370" width="10.5703125" style="24" customWidth="1"/>
    <col min="4371" max="4373" width="9.140625" style="24"/>
    <col min="4374" max="4374" width="10.7109375" style="24" bestFit="1" customWidth="1"/>
    <col min="4375" max="4608" width="9.140625" style="24"/>
    <col min="4609" max="4609" width="9.42578125" style="24" customWidth="1"/>
    <col min="4610" max="4614" width="9.140625" style="24"/>
    <col min="4615" max="4615" width="10.28515625" style="24" customWidth="1"/>
    <col min="4616" max="4622" width="9.140625" style="24"/>
    <col min="4623" max="4623" width="10.7109375" style="24" bestFit="1" customWidth="1"/>
    <col min="4624" max="4624" width="9.140625" style="24"/>
    <col min="4625" max="4625" width="10.7109375" style="24" bestFit="1" customWidth="1"/>
    <col min="4626" max="4626" width="10.5703125" style="24" customWidth="1"/>
    <col min="4627" max="4629" width="9.140625" style="24"/>
    <col min="4630" max="4630" width="10.7109375" style="24" bestFit="1" customWidth="1"/>
    <col min="4631" max="4864" width="9.140625" style="24"/>
    <col min="4865" max="4865" width="9.42578125" style="24" customWidth="1"/>
    <col min="4866" max="4870" width="9.140625" style="24"/>
    <col min="4871" max="4871" width="10.28515625" style="24" customWidth="1"/>
    <col min="4872" max="4878" width="9.140625" style="24"/>
    <col min="4879" max="4879" width="10.7109375" style="24" bestFit="1" customWidth="1"/>
    <col min="4880" max="4880" width="9.140625" style="24"/>
    <col min="4881" max="4881" width="10.7109375" style="24" bestFit="1" customWidth="1"/>
    <col min="4882" max="4882" width="10.5703125" style="24" customWidth="1"/>
    <col min="4883" max="4885" width="9.140625" style="24"/>
    <col min="4886" max="4886" width="10.7109375" style="24" bestFit="1" customWidth="1"/>
    <col min="4887" max="5120" width="9.140625" style="24"/>
    <col min="5121" max="5121" width="9.42578125" style="24" customWidth="1"/>
    <col min="5122" max="5126" width="9.140625" style="24"/>
    <col min="5127" max="5127" width="10.28515625" style="24" customWidth="1"/>
    <col min="5128" max="5134" width="9.140625" style="24"/>
    <col min="5135" max="5135" width="10.7109375" style="24" bestFit="1" customWidth="1"/>
    <col min="5136" max="5136" width="9.140625" style="24"/>
    <col min="5137" max="5137" width="10.7109375" style="24" bestFit="1" customWidth="1"/>
    <col min="5138" max="5138" width="10.5703125" style="24" customWidth="1"/>
    <col min="5139" max="5141" width="9.140625" style="24"/>
    <col min="5142" max="5142" width="10.7109375" style="24" bestFit="1" customWidth="1"/>
    <col min="5143" max="5376" width="9.140625" style="24"/>
    <col min="5377" max="5377" width="9.42578125" style="24" customWidth="1"/>
    <col min="5378" max="5382" width="9.140625" style="24"/>
    <col min="5383" max="5383" width="10.28515625" style="24" customWidth="1"/>
    <col min="5384" max="5390" width="9.140625" style="24"/>
    <col min="5391" max="5391" width="10.7109375" style="24" bestFit="1" customWidth="1"/>
    <col min="5392" max="5392" width="9.140625" style="24"/>
    <col min="5393" max="5393" width="10.7109375" style="24" bestFit="1" customWidth="1"/>
    <col min="5394" max="5394" width="10.5703125" style="24" customWidth="1"/>
    <col min="5395" max="5397" width="9.140625" style="24"/>
    <col min="5398" max="5398" width="10.7109375" style="24" bestFit="1" customWidth="1"/>
    <col min="5399" max="5632" width="9.140625" style="24"/>
    <col min="5633" max="5633" width="9.42578125" style="24" customWidth="1"/>
    <col min="5634" max="5638" width="9.140625" style="24"/>
    <col min="5639" max="5639" width="10.28515625" style="24" customWidth="1"/>
    <col min="5640" max="5646" width="9.140625" style="24"/>
    <col min="5647" max="5647" width="10.7109375" style="24" bestFit="1" customWidth="1"/>
    <col min="5648" max="5648" width="9.140625" style="24"/>
    <col min="5649" max="5649" width="10.7109375" style="24" bestFit="1" customWidth="1"/>
    <col min="5650" max="5650" width="10.5703125" style="24" customWidth="1"/>
    <col min="5651" max="5653" width="9.140625" style="24"/>
    <col min="5654" max="5654" width="10.7109375" style="24" bestFit="1" customWidth="1"/>
    <col min="5655" max="5888" width="9.140625" style="24"/>
    <col min="5889" max="5889" width="9.42578125" style="24" customWidth="1"/>
    <col min="5890" max="5894" width="9.140625" style="24"/>
    <col min="5895" max="5895" width="10.28515625" style="24" customWidth="1"/>
    <col min="5896" max="5902" width="9.140625" style="24"/>
    <col min="5903" max="5903" width="10.7109375" style="24" bestFit="1" customWidth="1"/>
    <col min="5904" max="5904" width="9.140625" style="24"/>
    <col min="5905" max="5905" width="10.7109375" style="24" bestFit="1" customWidth="1"/>
    <col min="5906" max="5906" width="10.5703125" style="24" customWidth="1"/>
    <col min="5907" max="5909" width="9.140625" style="24"/>
    <col min="5910" max="5910" width="10.7109375" style="24" bestFit="1" customWidth="1"/>
    <col min="5911" max="6144" width="9.140625" style="24"/>
    <col min="6145" max="6145" width="9.42578125" style="24" customWidth="1"/>
    <col min="6146" max="6150" width="9.140625" style="24"/>
    <col min="6151" max="6151" width="10.28515625" style="24" customWidth="1"/>
    <col min="6152" max="6158" width="9.140625" style="24"/>
    <col min="6159" max="6159" width="10.7109375" style="24" bestFit="1" customWidth="1"/>
    <col min="6160" max="6160" width="9.140625" style="24"/>
    <col min="6161" max="6161" width="10.7109375" style="24" bestFit="1" customWidth="1"/>
    <col min="6162" max="6162" width="10.5703125" style="24" customWidth="1"/>
    <col min="6163" max="6165" width="9.140625" style="24"/>
    <col min="6166" max="6166" width="10.7109375" style="24" bestFit="1" customWidth="1"/>
    <col min="6167" max="6400" width="9.140625" style="24"/>
    <col min="6401" max="6401" width="9.42578125" style="24" customWidth="1"/>
    <col min="6402" max="6406" width="9.140625" style="24"/>
    <col min="6407" max="6407" width="10.28515625" style="24" customWidth="1"/>
    <col min="6408" max="6414" width="9.140625" style="24"/>
    <col min="6415" max="6415" width="10.7109375" style="24" bestFit="1" customWidth="1"/>
    <col min="6416" max="6416" width="9.140625" style="24"/>
    <col min="6417" max="6417" width="10.7109375" style="24" bestFit="1" customWidth="1"/>
    <col min="6418" max="6418" width="10.5703125" style="24" customWidth="1"/>
    <col min="6419" max="6421" width="9.140625" style="24"/>
    <col min="6422" max="6422" width="10.7109375" style="24" bestFit="1" customWidth="1"/>
    <col min="6423" max="6656" width="9.140625" style="24"/>
    <col min="6657" max="6657" width="9.42578125" style="24" customWidth="1"/>
    <col min="6658" max="6662" width="9.140625" style="24"/>
    <col min="6663" max="6663" width="10.28515625" style="24" customWidth="1"/>
    <col min="6664" max="6670" width="9.140625" style="24"/>
    <col min="6671" max="6671" width="10.7109375" style="24" bestFit="1" customWidth="1"/>
    <col min="6672" max="6672" width="9.140625" style="24"/>
    <col min="6673" max="6673" width="10.7109375" style="24" bestFit="1" customWidth="1"/>
    <col min="6674" max="6674" width="10.5703125" style="24" customWidth="1"/>
    <col min="6675" max="6677" width="9.140625" style="24"/>
    <col min="6678" max="6678" width="10.7109375" style="24" bestFit="1" customWidth="1"/>
    <col min="6679" max="6912" width="9.140625" style="24"/>
    <col min="6913" max="6913" width="9.42578125" style="24" customWidth="1"/>
    <col min="6914" max="6918" width="9.140625" style="24"/>
    <col min="6919" max="6919" width="10.28515625" style="24" customWidth="1"/>
    <col min="6920" max="6926" width="9.140625" style="24"/>
    <col min="6927" max="6927" width="10.7109375" style="24" bestFit="1" customWidth="1"/>
    <col min="6928" max="6928" width="9.140625" style="24"/>
    <col min="6929" max="6929" width="10.7109375" style="24" bestFit="1" customWidth="1"/>
    <col min="6930" max="6930" width="10.5703125" style="24" customWidth="1"/>
    <col min="6931" max="6933" width="9.140625" style="24"/>
    <col min="6934" max="6934" width="10.7109375" style="24" bestFit="1" customWidth="1"/>
    <col min="6935" max="7168" width="9.140625" style="24"/>
    <col min="7169" max="7169" width="9.42578125" style="24" customWidth="1"/>
    <col min="7170" max="7174" width="9.140625" style="24"/>
    <col min="7175" max="7175" width="10.28515625" style="24" customWidth="1"/>
    <col min="7176" max="7182" width="9.140625" style="24"/>
    <col min="7183" max="7183" width="10.7109375" style="24" bestFit="1" customWidth="1"/>
    <col min="7184" max="7184" width="9.140625" style="24"/>
    <col min="7185" max="7185" width="10.7109375" style="24" bestFit="1" customWidth="1"/>
    <col min="7186" max="7186" width="10.5703125" style="24" customWidth="1"/>
    <col min="7187" max="7189" width="9.140625" style="24"/>
    <col min="7190" max="7190" width="10.7109375" style="24" bestFit="1" customWidth="1"/>
    <col min="7191" max="7424" width="9.140625" style="24"/>
    <col min="7425" max="7425" width="9.42578125" style="24" customWidth="1"/>
    <col min="7426" max="7430" width="9.140625" style="24"/>
    <col min="7431" max="7431" width="10.28515625" style="24" customWidth="1"/>
    <col min="7432" max="7438" width="9.140625" style="24"/>
    <col min="7439" max="7439" width="10.7109375" style="24" bestFit="1" customWidth="1"/>
    <col min="7440" max="7440" width="9.140625" style="24"/>
    <col min="7441" max="7441" width="10.7109375" style="24" bestFit="1" customWidth="1"/>
    <col min="7442" max="7442" width="10.5703125" style="24" customWidth="1"/>
    <col min="7443" max="7445" width="9.140625" style="24"/>
    <col min="7446" max="7446" width="10.7109375" style="24" bestFit="1" customWidth="1"/>
    <col min="7447" max="7680" width="9.140625" style="24"/>
    <col min="7681" max="7681" width="9.42578125" style="24" customWidth="1"/>
    <col min="7682" max="7686" width="9.140625" style="24"/>
    <col min="7687" max="7687" width="10.28515625" style="24" customWidth="1"/>
    <col min="7688" max="7694" width="9.140625" style="24"/>
    <col min="7695" max="7695" width="10.7109375" style="24" bestFit="1" customWidth="1"/>
    <col min="7696" max="7696" width="9.140625" style="24"/>
    <col min="7697" max="7697" width="10.7109375" style="24" bestFit="1" customWidth="1"/>
    <col min="7698" max="7698" width="10.5703125" style="24" customWidth="1"/>
    <col min="7699" max="7701" width="9.140625" style="24"/>
    <col min="7702" max="7702" width="10.7109375" style="24" bestFit="1" customWidth="1"/>
    <col min="7703" max="7936" width="9.140625" style="24"/>
    <col min="7937" max="7937" width="9.42578125" style="24" customWidth="1"/>
    <col min="7938" max="7942" width="9.140625" style="24"/>
    <col min="7943" max="7943" width="10.28515625" style="24" customWidth="1"/>
    <col min="7944" max="7950" width="9.140625" style="24"/>
    <col min="7951" max="7951" width="10.7109375" style="24" bestFit="1" customWidth="1"/>
    <col min="7952" max="7952" width="9.140625" style="24"/>
    <col min="7953" max="7953" width="10.7109375" style="24" bestFit="1" customWidth="1"/>
    <col min="7954" max="7954" width="10.5703125" style="24" customWidth="1"/>
    <col min="7955" max="7957" width="9.140625" style="24"/>
    <col min="7958" max="7958" width="10.7109375" style="24" bestFit="1" customWidth="1"/>
    <col min="7959" max="8192" width="9.140625" style="24"/>
    <col min="8193" max="8193" width="9.42578125" style="24" customWidth="1"/>
    <col min="8194" max="8198" width="9.140625" style="24"/>
    <col min="8199" max="8199" width="10.28515625" style="24" customWidth="1"/>
    <col min="8200" max="8206" width="9.140625" style="24"/>
    <col min="8207" max="8207" width="10.7109375" style="24" bestFit="1" customWidth="1"/>
    <col min="8208" max="8208" width="9.140625" style="24"/>
    <col min="8209" max="8209" width="10.7109375" style="24" bestFit="1" customWidth="1"/>
    <col min="8210" max="8210" width="10.5703125" style="24" customWidth="1"/>
    <col min="8211" max="8213" width="9.140625" style="24"/>
    <col min="8214" max="8214" width="10.7109375" style="24" bestFit="1" customWidth="1"/>
    <col min="8215" max="8448" width="9.140625" style="24"/>
    <col min="8449" max="8449" width="9.42578125" style="24" customWidth="1"/>
    <col min="8450" max="8454" width="9.140625" style="24"/>
    <col min="8455" max="8455" width="10.28515625" style="24" customWidth="1"/>
    <col min="8456" max="8462" width="9.140625" style="24"/>
    <col min="8463" max="8463" width="10.7109375" style="24" bestFit="1" customWidth="1"/>
    <col min="8464" max="8464" width="9.140625" style="24"/>
    <col min="8465" max="8465" width="10.7109375" style="24" bestFit="1" customWidth="1"/>
    <col min="8466" max="8466" width="10.5703125" style="24" customWidth="1"/>
    <col min="8467" max="8469" width="9.140625" style="24"/>
    <col min="8470" max="8470" width="10.7109375" style="24" bestFit="1" customWidth="1"/>
    <col min="8471" max="8704" width="9.140625" style="24"/>
    <col min="8705" max="8705" width="9.42578125" style="24" customWidth="1"/>
    <col min="8706" max="8710" width="9.140625" style="24"/>
    <col min="8711" max="8711" width="10.28515625" style="24" customWidth="1"/>
    <col min="8712" max="8718" width="9.140625" style="24"/>
    <col min="8719" max="8719" width="10.7109375" style="24" bestFit="1" customWidth="1"/>
    <col min="8720" max="8720" width="9.140625" style="24"/>
    <col min="8721" max="8721" width="10.7109375" style="24" bestFit="1" customWidth="1"/>
    <col min="8722" max="8722" width="10.5703125" style="24" customWidth="1"/>
    <col min="8723" max="8725" width="9.140625" style="24"/>
    <col min="8726" max="8726" width="10.7109375" style="24" bestFit="1" customWidth="1"/>
    <col min="8727" max="8960" width="9.140625" style="24"/>
    <col min="8961" max="8961" width="9.42578125" style="24" customWidth="1"/>
    <col min="8962" max="8966" width="9.140625" style="24"/>
    <col min="8967" max="8967" width="10.28515625" style="24" customWidth="1"/>
    <col min="8968" max="8974" width="9.140625" style="24"/>
    <col min="8975" max="8975" width="10.7109375" style="24" bestFit="1" customWidth="1"/>
    <col min="8976" max="8976" width="9.140625" style="24"/>
    <col min="8977" max="8977" width="10.7109375" style="24" bestFit="1" customWidth="1"/>
    <col min="8978" max="8978" width="10.5703125" style="24" customWidth="1"/>
    <col min="8979" max="8981" width="9.140625" style="24"/>
    <col min="8982" max="8982" width="10.7109375" style="24" bestFit="1" customWidth="1"/>
    <col min="8983" max="9216" width="9.140625" style="24"/>
    <col min="9217" max="9217" width="9.42578125" style="24" customWidth="1"/>
    <col min="9218" max="9222" width="9.140625" style="24"/>
    <col min="9223" max="9223" width="10.28515625" style="24" customWidth="1"/>
    <col min="9224" max="9230" width="9.140625" style="24"/>
    <col min="9231" max="9231" width="10.7109375" style="24" bestFit="1" customWidth="1"/>
    <col min="9232" max="9232" width="9.140625" style="24"/>
    <col min="9233" max="9233" width="10.7109375" style="24" bestFit="1" customWidth="1"/>
    <col min="9234" max="9234" width="10.5703125" style="24" customWidth="1"/>
    <col min="9235" max="9237" width="9.140625" style="24"/>
    <col min="9238" max="9238" width="10.7109375" style="24" bestFit="1" customWidth="1"/>
    <col min="9239" max="9472" width="9.140625" style="24"/>
    <col min="9473" max="9473" width="9.42578125" style="24" customWidth="1"/>
    <col min="9474" max="9478" width="9.140625" style="24"/>
    <col min="9479" max="9479" width="10.28515625" style="24" customWidth="1"/>
    <col min="9480" max="9486" width="9.140625" style="24"/>
    <col min="9487" max="9487" width="10.7109375" style="24" bestFit="1" customWidth="1"/>
    <col min="9488" max="9488" width="9.140625" style="24"/>
    <col min="9489" max="9489" width="10.7109375" style="24" bestFit="1" customWidth="1"/>
    <col min="9490" max="9490" width="10.5703125" style="24" customWidth="1"/>
    <col min="9491" max="9493" width="9.140625" style="24"/>
    <col min="9494" max="9494" width="10.7109375" style="24" bestFit="1" customWidth="1"/>
    <col min="9495" max="9728" width="9.140625" style="24"/>
    <col min="9729" max="9729" width="9.42578125" style="24" customWidth="1"/>
    <col min="9730" max="9734" width="9.140625" style="24"/>
    <col min="9735" max="9735" width="10.28515625" style="24" customWidth="1"/>
    <col min="9736" max="9742" width="9.140625" style="24"/>
    <col min="9743" max="9743" width="10.7109375" style="24" bestFit="1" customWidth="1"/>
    <col min="9744" max="9744" width="9.140625" style="24"/>
    <col min="9745" max="9745" width="10.7109375" style="24" bestFit="1" customWidth="1"/>
    <col min="9746" max="9746" width="10.5703125" style="24" customWidth="1"/>
    <col min="9747" max="9749" width="9.140625" style="24"/>
    <col min="9750" max="9750" width="10.7109375" style="24" bestFit="1" customWidth="1"/>
    <col min="9751" max="9984" width="9.140625" style="24"/>
    <col min="9985" max="9985" width="9.42578125" style="24" customWidth="1"/>
    <col min="9986" max="9990" width="9.140625" style="24"/>
    <col min="9991" max="9991" width="10.28515625" style="24" customWidth="1"/>
    <col min="9992" max="9998" width="9.140625" style="24"/>
    <col min="9999" max="9999" width="10.7109375" style="24" bestFit="1" customWidth="1"/>
    <col min="10000" max="10000" width="9.140625" style="24"/>
    <col min="10001" max="10001" width="10.7109375" style="24" bestFit="1" customWidth="1"/>
    <col min="10002" max="10002" width="10.5703125" style="24" customWidth="1"/>
    <col min="10003" max="10005" width="9.140625" style="24"/>
    <col min="10006" max="10006" width="10.7109375" style="24" bestFit="1" customWidth="1"/>
    <col min="10007" max="10240" width="9.140625" style="24"/>
    <col min="10241" max="10241" width="9.42578125" style="24" customWidth="1"/>
    <col min="10242" max="10246" width="9.140625" style="24"/>
    <col min="10247" max="10247" width="10.28515625" style="24" customWidth="1"/>
    <col min="10248" max="10254" width="9.140625" style="24"/>
    <col min="10255" max="10255" width="10.7109375" style="24" bestFit="1" customWidth="1"/>
    <col min="10256" max="10256" width="9.140625" style="24"/>
    <col min="10257" max="10257" width="10.7109375" style="24" bestFit="1" customWidth="1"/>
    <col min="10258" max="10258" width="10.5703125" style="24" customWidth="1"/>
    <col min="10259" max="10261" width="9.140625" style="24"/>
    <col min="10262" max="10262" width="10.7109375" style="24" bestFit="1" customWidth="1"/>
    <col min="10263" max="10496" width="9.140625" style="24"/>
    <col min="10497" max="10497" width="9.42578125" style="24" customWidth="1"/>
    <col min="10498" max="10502" width="9.140625" style="24"/>
    <col min="10503" max="10503" width="10.28515625" style="24" customWidth="1"/>
    <col min="10504" max="10510" width="9.140625" style="24"/>
    <col min="10511" max="10511" width="10.7109375" style="24" bestFit="1" customWidth="1"/>
    <col min="10512" max="10512" width="9.140625" style="24"/>
    <col min="10513" max="10513" width="10.7109375" style="24" bestFit="1" customWidth="1"/>
    <col min="10514" max="10514" width="10.5703125" style="24" customWidth="1"/>
    <col min="10515" max="10517" width="9.140625" style="24"/>
    <col min="10518" max="10518" width="10.7109375" style="24" bestFit="1" customWidth="1"/>
    <col min="10519" max="10752" width="9.140625" style="24"/>
    <col min="10753" max="10753" width="9.42578125" style="24" customWidth="1"/>
    <col min="10754" max="10758" width="9.140625" style="24"/>
    <col min="10759" max="10759" width="10.28515625" style="24" customWidth="1"/>
    <col min="10760" max="10766" width="9.140625" style="24"/>
    <col min="10767" max="10767" width="10.7109375" style="24" bestFit="1" customWidth="1"/>
    <col min="10768" max="10768" width="9.140625" style="24"/>
    <col min="10769" max="10769" width="10.7109375" style="24" bestFit="1" customWidth="1"/>
    <col min="10770" max="10770" width="10.5703125" style="24" customWidth="1"/>
    <col min="10771" max="10773" width="9.140625" style="24"/>
    <col min="10774" max="10774" width="10.7109375" style="24" bestFit="1" customWidth="1"/>
    <col min="10775" max="11008" width="9.140625" style="24"/>
    <col min="11009" max="11009" width="9.42578125" style="24" customWidth="1"/>
    <col min="11010" max="11014" width="9.140625" style="24"/>
    <col min="11015" max="11015" width="10.28515625" style="24" customWidth="1"/>
    <col min="11016" max="11022" width="9.140625" style="24"/>
    <col min="11023" max="11023" width="10.7109375" style="24" bestFit="1" customWidth="1"/>
    <col min="11024" max="11024" width="9.140625" style="24"/>
    <col min="11025" max="11025" width="10.7109375" style="24" bestFit="1" customWidth="1"/>
    <col min="11026" max="11026" width="10.5703125" style="24" customWidth="1"/>
    <col min="11027" max="11029" width="9.140625" style="24"/>
    <col min="11030" max="11030" width="10.7109375" style="24" bestFit="1" customWidth="1"/>
    <col min="11031" max="11264" width="9.140625" style="24"/>
    <col min="11265" max="11265" width="9.42578125" style="24" customWidth="1"/>
    <col min="11266" max="11270" width="9.140625" style="24"/>
    <col min="11271" max="11271" width="10.28515625" style="24" customWidth="1"/>
    <col min="11272" max="11278" width="9.140625" style="24"/>
    <col min="11279" max="11279" width="10.7109375" style="24" bestFit="1" customWidth="1"/>
    <col min="11280" max="11280" width="9.140625" style="24"/>
    <col min="11281" max="11281" width="10.7109375" style="24" bestFit="1" customWidth="1"/>
    <col min="11282" max="11282" width="10.5703125" style="24" customWidth="1"/>
    <col min="11283" max="11285" width="9.140625" style="24"/>
    <col min="11286" max="11286" width="10.7109375" style="24" bestFit="1" customWidth="1"/>
    <col min="11287" max="11520" width="9.140625" style="24"/>
    <col min="11521" max="11521" width="9.42578125" style="24" customWidth="1"/>
    <col min="11522" max="11526" width="9.140625" style="24"/>
    <col min="11527" max="11527" width="10.28515625" style="24" customWidth="1"/>
    <col min="11528" max="11534" width="9.140625" style="24"/>
    <col min="11535" max="11535" width="10.7109375" style="24" bestFit="1" customWidth="1"/>
    <col min="11536" max="11536" width="9.140625" style="24"/>
    <col min="11537" max="11537" width="10.7109375" style="24" bestFit="1" customWidth="1"/>
    <col min="11538" max="11538" width="10.5703125" style="24" customWidth="1"/>
    <col min="11539" max="11541" width="9.140625" style="24"/>
    <col min="11542" max="11542" width="10.7109375" style="24" bestFit="1" customWidth="1"/>
    <col min="11543" max="11776" width="9.140625" style="24"/>
    <col min="11777" max="11777" width="9.42578125" style="24" customWidth="1"/>
    <col min="11778" max="11782" width="9.140625" style="24"/>
    <col min="11783" max="11783" width="10.28515625" style="24" customWidth="1"/>
    <col min="11784" max="11790" width="9.140625" style="24"/>
    <col min="11791" max="11791" width="10.7109375" style="24" bestFit="1" customWidth="1"/>
    <col min="11792" max="11792" width="9.140625" style="24"/>
    <col min="11793" max="11793" width="10.7109375" style="24" bestFit="1" customWidth="1"/>
    <col min="11794" max="11794" width="10.5703125" style="24" customWidth="1"/>
    <col min="11795" max="11797" width="9.140625" style="24"/>
    <col min="11798" max="11798" width="10.7109375" style="24" bestFit="1" customWidth="1"/>
    <col min="11799" max="12032" width="9.140625" style="24"/>
    <col min="12033" max="12033" width="9.42578125" style="24" customWidth="1"/>
    <col min="12034" max="12038" width="9.140625" style="24"/>
    <col min="12039" max="12039" width="10.28515625" style="24" customWidth="1"/>
    <col min="12040" max="12046" width="9.140625" style="24"/>
    <col min="12047" max="12047" width="10.7109375" style="24" bestFit="1" customWidth="1"/>
    <col min="12048" max="12048" width="9.140625" style="24"/>
    <col min="12049" max="12049" width="10.7109375" style="24" bestFit="1" customWidth="1"/>
    <col min="12050" max="12050" width="10.5703125" style="24" customWidth="1"/>
    <col min="12051" max="12053" width="9.140625" style="24"/>
    <col min="12054" max="12054" width="10.7109375" style="24" bestFit="1" customWidth="1"/>
    <col min="12055" max="12288" width="9.140625" style="24"/>
    <col min="12289" max="12289" width="9.42578125" style="24" customWidth="1"/>
    <col min="12290" max="12294" width="9.140625" style="24"/>
    <col min="12295" max="12295" width="10.28515625" style="24" customWidth="1"/>
    <col min="12296" max="12302" width="9.140625" style="24"/>
    <col min="12303" max="12303" width="10.7109375" style="24" bestFit="1" customWidth="1"/>
    <col min="12304" max="12304" width="9.140625" style="24"/>
    <col min="12305" max="12305" width="10.7109375" style="24" bestFit="1" customWidth="1"/>
    <col min="12306" max="12306" width="10.5703125" style="24" customWidth="1"/>
    <col min="12307" max="12309" width="9.140625" style="24"/>
    <col min="12310" max="12310" width="10.7109375" style="24" bestFit="1" customWidth="1"/>
    <col min="12311" max="12544" width="9.140625" style="24"/>
    <col min="12545" max="12545" width="9.42578125" style="24" customWidth="1"/>
    <col min="12546" max="12550" width="9.140625" style="24"/>
    <col min="12551" max="12551" width="10.28515625" style="24" customWidth="1"/>
    <col min="12552" max="12558" width="9.140625" style="24"/>
    <col min="12559" max="12559" width="10.7109375" style="24" bestFit="1" customWidth="1"/>
    <col min="12560" max="12560" width="9.140625" style="24"/>
    <col min="12561" max="12561" width="10.7109375" style="24" bestFit="1" customWidth="1"/>
    <col min="12562" max="12562" width="10.5703125" style="24" customWidth="1"/>
    <col min="12563" max="12565" width="9.140625" style="24"/>
    <col min="12566" max="12566" width="10.7109375" style="24" bestFit="1" customWidth="1"/>
    <col min="12567" max="12800" width="9.140625" style="24"/>
    <col min="12801" max="12801" width="9.42578125" style="24" customWidth="1"/>
    <col min="12802" max="12806" width="9.140625" style="24"/>
    <col min="12807" max="12807" width="10.28515625" style="24" customWidth="1"/>
    <col min="12808" max="12814" width="9.140625" style="24"/>
    <col min="12815" max="12815" width="10.7109375" style="24" bestFit="1" customWidth="1"/>
    <col min="12816" max="12816" width="9.140625" style="24"/>
    <col min="12817" max="12817" width="10.7109375" style="24" bestFit="1" customWidth="1"/>
    <col min="12818" max="12818" width="10.5703125" style="24" customWidth="1"/>
    <col min="12819" max="12821" width="9.140625" style="24"/>
    <col min="12822" max="12822" width="10.7109375" style="24" bestFit="1" customWidth="1"/>
    <col min="12823" max="13056" width="9.140625" style="24"/>
    <col min="13057" max="13057" width="9.42578125" style="24" customWidth="1"/>
    <col min="13058" max="13062" width="9.140625" style="24"/>
    <col min="13063" max="13063" width="10.28515625" style="24" customWidth="1"/>
    <col min="13064" max="13070" width="9.140625" style="24"/>
    <col min="13071" max="13071" width="10.7109375" style="24" bestFit="1" customWidth="1"/>
    <col min="13072" max="13072" width="9.140625" style="24"/>
    <col min="13073" max="13073" width="10.7109375" style="24" bestFit="1" customWidth="1"/>
    <col min="13074" max="13074" width="10.5703125" style="24" customWidth="1"/>
    <col min="13075" max="13077" width="9.140625" style="24"/>
    <col min="13078" max="13078" width="10.7109375" style="24" bestFit="1" customWidth="1"/>
    <col min="13079" max="13312" width="9.140625" style="24"/>
    <col min="13313" max="13313" width="9.42578125" style="24" customWidth="1"/>
    <col min="13314" max="13318" width="9.140625" style="24"/>
    <col min="13319" max="13319" width="10.28515625" style="24" customWidth="1"/>
    <col min="13320" max="13326" width="9.140625" style="24"/>
    <col min="13327" max="13327" width="10.7109375" style="24" bestFit="1" customWidth="1"/>
    <col min="13328" max="13328" width="9.140625" style="24"/>
    <col min="13329" max="13329" width="10.7109375" style="24" bestFit="1" customWidth="1"/>
    <col min="13330" max="13330" width="10.5703125" style="24" customWidth="1"/>
    <col min="13331" max="13333" width="9.140625" style="24"/>
    <col min="13334" max="13334" width="10.7109375" style="24" bestFit="1" customWidth="1"/>
    <col min="13335" max="13568" width="9.140625" style="24"/>
    <col min="13569" max="13569" width="9.42578125" style="24" customWidth="1"/>
    <col min="13570" max="13574" width="9.140625" style="24"/>
    <col min="13575" max="13575" width="10.28515625" style="24" customWidth="1"/>
    <col min="13576" max="13582" width="9.140625" style="24"/>
    <col min="13583" max="13583" width="10.7109375" style="24" bestFit="1" customWidth="1"/>
    <col min="13584" max="13584" width="9.140625" style="24"/>
    <col min="13585" max="13585" width="10.7109375" style="24" bestFit="1" customWidth="1"/>
    <col min="13586" max="13586" width="10.5703125" style="24" customWidth="1"/>
    <col min="13587" max="13589" width="9.140625" style="24"/>
    <col min="13590" max="13590" width="10.7109375" style="24" bestFit="1" customWidth="1"/>
    <col min="13591" max="13824" width="9.140625" style="24"/>
    <col min="13825" max="13825" width="9.42578125" style="24" customWidth="1"/>
    <col min="13826" max="13830" width="9.140625" style="24"/>
    <col min="13831" max="13831" width="10.28515625" style="24" customWidth="1"/>
    <col min="13832" max="13838" width="9.140625" style="24"/>
    <col min="13839" max="13839" width="10.7109375" style="24" bestFit="1" customWidth="1"/>
    <col min="13840" max="13840" width="9.140625" style="24"/>
    <col min="13841" max="13841" width="10.7109375" style="24" bestFit="1" customWidth="1"/>
    <col min="13842" max="13842" width="10.5703125" style="24" customWidth="1"/>
    <col min="13843" max="13845" width="9.140625" style="24"/>
    <col min="13846" max="13846" width="10.7109375" style="24" bestFit="1" customWidth="1"/>
    <col min="13847" max="14080" width="9.140625" style="24"/>
    <col min="14081" max="14081" width="9.42578125" style="24" customWidth="1"/>
    <col min="14082" max="14086" width="9.140625" style="24"/>
    <col min="14087" max="14087" width="10.28515625" style="24" customWidth="1"/>
    <col min="14088" max="14094" width="9.140625" style="24"/>
    <col min="14095" max="14095" width="10.7109375" style="24" bestFit="1" customWidth="1"/>
    <col min="14096" max="14096" width="9.140625" style="24"/>
    <col min="14097" max="14097" width="10.7109375" style="24" bestFit="1" customWidth="1"/>
    <col min="14098" max="14098" width="10.5703125" style="24" customWidth="1"/>
    <col min="14099" max="14101" width="9.140625" style="24"/>
    <col min="14102" max="14102" width="10.7109375" style="24" bestFit="1" customWidth="1"/>
    <col min="14103" max="14336" width="9.140625" style="24"/>
    <col min="14337" max="14337" width="9.42578125" style="24" customWidth="1"/>
    <col min="14338" max="14342" width="9.140625" style="24"/>
    <col min="14343" max="14343" width="10.28515625" style="24" customWidth="1"/>
    <col min="14344" max="14350" width="9.140625" style="24"/>
    <col min="14351" max="14351" width="10.7109375" style="24" bestFit="1" customWidth="1"/>
    <col min="14352" max="14352" width="9.140625" style="24"/>
    <col min="14353" max="14353" width="10.7109375" style="24" bestFit="1" customWidth="1"/>
    <col min="14354" max="14354" width="10.5703125" style="24" customWidth="1"/>
    <col min="14355" max="14357" width="9.140625" style="24"/>
    <col min="14358" max="14358" width="10.7109375" style="24" bestFit="1" customWidth="1"/>
    <col min="14359" max="14592" width="9.140625" style="24"/>
    <col min="14593" max="14593" width="9.42578125" style="24" customWidth="1"/>
    <col min="14594" max="14598" width="9.140625" style="24"/>
    <col min="14599" max="14599" width="10.28515625" style="24" customWidth="1"/>
    <col min="14600" max="14606" width="9.140625" style="24"/>
    <col min="14607" max="14607" width="10.7109375" style="24" bestFit="1" customWidth="1"/>
    <col min="14608" max="14608" width="9.140625" style="24"/>
    <col min="14609" max="14609" width="10.7109375" style="24" bestFit="1" customWidth="1"/>
    <col min="14610" max="14610" width="10.5703125" style="24" customWidth="1"/>
    <col min="14611" max="14613" width="9.140625" style="24"/>
    <col min="14614" max="14614" width="10.7109375" style="24" bestFit="1" customWidth="1"/>
    <col min="14615" max="14848" width="9.140625" style="24"/>
    <col min="14849" max="14849" width="9.42578125" style="24" customWidth="1"/>
    <col min="14850" max="14854" width="9.140625" style="24"/>
    <col min="14855" max="14855" width="10.28515625" style="24" customWidth="1"/>
    <col min="14856" max="14862" width="9.140625" style="24"/>
    <col min="14863" max="14863" width="10.7109375" style="24" bestFit="1" customWidth="1"/>
    <col min="14864" max="14864" width="9.140625" style="24"/>
    <col min="14865" max="14865" width="10.7109375" style="24" bestFit="1" customWidth="1"/>
    <col min="14866" max="14866" width="10.5703125" style="24" customWidth="1"/>
    <col min="14867" max="14869" width="9.140625" style="24"/>
    <col min="14870" max="14870" width="10.7109375" style="24" bestFit="1" customWidth="1"/>
    <col min="14871" max="15104" width="9.140625" style="24"/>
    <col min="15105" max="15105" width="9.42578125" style="24" customWidth="1"/>
    <col min="15106" max="15110" width="9.140625" style="24"/>
    <col min="15111" max="15111" width="10.28515625" style="24" customWidth="1"/>
    <col min="15112" max="15118" width="9.140625" style="24"/>
    <col min="15119" max="15119" width="10.7109375" style="24" bestFit="1" customWidth="1"/>
    <col min="15120" max="15120" width="9.140625" style="24"/>
    <col min="15121" max="15121" width="10.7109375" style="24" bestFit="1" customWidth="1"/>
    <col min="15122" max="15122" width="10.5703125" style="24" customWidth="1"/>
    <col min="15123" max="15125" width="9.140625" style="24"/>
    <col min="15126" max="15126" width="10.7109375" style="24" bestFit="1" customWidth="1"/>
    <col min="15127" max="15360" width="9.140625" style="24"/>
    <col min="15361" max="15361" width="9.42578125" style="24" customWidth="1"/>
    <col min="15362" max="15366" width="9.140625" style="24"/>
    <col min="15367" max="15367" width="10.28515625" style="24" customWidth="1"/>
    <col min="15368" max="15374" width="9.140625" style="24"/>
    <col min="15375" max="15375" width="10.7109375" style="24" bestFit="1" customWidth="1"/>
    <col min="15376" max="15376" width="9.140625" style="24"/>
    <col min="15377" max="15377" width="10.7109375" style="24" bestFit="1" customWidth="1"/>
    <col min="15378" max="15378" width="10.5703125" style="24" customWidth="1"/>
    <col min="15379" max="15381" width="9.140625" style="24"/>
    <col min="15382" max="15382" width="10.7109375" style="24" bestFit="1" customWidth="1"/>
    <col min="15383" max="15616" width="9.140625" style="24"/>
    <col min="15617" max="15617" width="9.42578125" style="24" customWidth="1"/>
    <col min="15618" max="15622" width="9.140625" style="24"/>
    <col min="15623" max="15623" width="10.28515625" style="24" customWidth="1"/>
    <col min="15624" max="15630" width="9.140625" style="24"/>
    <col min="15631" max="15631" width="10.7109375" style="24" bestFit="1" customWidth="1"/>
    <col min="15632" max="15632" width="9.140625" style="24"/>
    <col min="15633" max="15633" width="10.7109375" style="24" bestFit="1" customWidth="1"/>
    <col min="15634" max="15634" width="10.5703125" style="24" customWidth="1"/>
    <col min="15635" max="15637" width="9.140625" style="24"/>
    <col min="15638" max="15638" width="10.7109375" style="24" bestFit="1" customWidth="1"/>
    <col min="15639" max="15872" width="9.140625" style="24"/>
    <col min="15873" max="15873" width="9.42578125" style="24" customWidth="1"/>
    <col min="15874" max="15878" width="9.140625" style="24"/>
    <col min="15879" max="15879" width="10.28515625" style="24" customWidth="1"/>
    <col min="15880" max="15886" width="9.140625" style="24"/>
    <col min="15887" max="15887" width="10.7109375" style="24" bestFit="1" customWidth="1"/>
    <col min="15888" max="15888" width="9.140625" style="24"/>
    <col min="15889" max="15889" width="10.7109375" style="24" bestFit="1" customWidth="1"/>
    <col min="15890" max="15890" width="10.5703125" style="24" customWidth="1"/>
    <col min="15891" max="15893" width="9.140625" style="24"/>
    <col min="15894" max="15894" width="10.7109375" style="24" bestFit="1" customWidth="1"/>
    <col min="15895" max="16128" width="9.140625" style="24"/>
    <col min="16129" max="16129" width="9.42578125" style="24" customWidth="1"/>
    <col min="16130" max="16134" width="9.140625" style="24"/>
    <col min="16135" max="16135" width="10.28515625" style="24" customWidth="1"/>
    <col min="16136" max="16142" width="9.140625" style="24"/>
    <col min="16143" max="16143" width="10.7109375" style="24" bestFit="1" customWidth="1"/>
    <col min="16144" max="16144" width="9.140625" style="24"/>
    <col min="16145" max="16145" width="10.7109375" style="24" bestFit="1" customWidth="1"/>
    <col min="16146" max="16146" width="10.5703125" style="24" customWidth="1"/>
    <col min="16147" max="16149" width="9.140625" style="24"/>
    <col min="16150" max="16150" width="10.7109375" style="24" bestFit="1" customWidth="1"/>
    <col min="16151" max="16384" width="9.140625" style="24"/>
  </cols>
  <sheetData>
    <row r="1" spans="1:19" s="7" customFormat="1" ht="11.25" customHeight="1" x14ac:dyDescent="0.2">
      <c r="A1" s="6" t="s">
        <v>381</v>
      </c>
      <c r="B1" s="11"/>
      <c r="C1" s="11"/>
      <c r="D1" s="11"/>
      <c r="E1" s="11"/>
      <c r="F1" s="11"/>
      <c r="G1" s="11"/>
      <c r="H1" s="11"/>
      <c r="I1" s="11"/>
      <c r="J1" s="11"/>
      <c r="K1" s="11"/>
      <c r="L1" s="11"/>
      <c r="M1" s="11"/>
      <c r="N1" s="11"/>
      <c r="O1" s="11"/>
      <c r="P1" s="11"/>
      <c r="Q1" s="11"/>
      <c r="R1" s="11"/>
      <c r="S1" s="11"/>
    </row>
    <row r="2" spans="1:19" s="25" customFormat="1" ht="11.25" customHeight="1" x14ac:dyDescent="0.2">
      <c r="A2" s="27" t="s">
        <v>1</v>
      </c>
      <c r="B2" s="28" t="s">
        <v>2</v>
      </c>
      <c r="C2" s="28" t="s">
        <v>3</v>
      </c>
      <c r="D2" s="28" t="s">
        <v>4</v>
      </c>
      <c r="E2" s="28" t="s">
        <v>5</v>
      </c>
      <c r="F2" s="28" t="s">
        <v>6</v>
      </c>
      <c r="G2" s="28" t="s">
        <v>7</v>
      </c>
      <c r="H2" s="28" t="s">
        <v>8</v>
      </c>
      <c r="I2" s="28" t="s">
        <v>9</v>
      </c>
      <c r="J2" s="28" t="s">
        <v>10</v>
      </c>
      <c r="K2" s="28" t="s">
        <v>11</v>
      </c>
      <c r="L2" s="28" t="s">
        <v>12</v>
      </c>
      <c r="M2" s="28" t="s">
        <v>13</v>
      </c>
      <c r="N2" s="9" t="s">
        <v>363</v>
      </c>
      <c r="O2" s="9" t="s">
        <v>364</v>
      </c>
      <c r="P2" s="9" t="s">
        <v>365</v>
      </c>
      <c r="Q2" s="9" t="s">
        <v>366</v>
      </c>
      <c r="R2" s="21" t="s">
        <v>367</v>
      </c>
      <c r="S2" s="21" t="s">
        <v>368</v>
      </c>
    </row>
    <row r="3" spans="1:19" ht="11.25" customHeight="1" x14ac:dyDescent="0.2">
      <c r="A3" s="8"/>
      <c r="B3" s="12"/>
      <c r="C3" s="12"/>
      <c r="D3" s="12"/>
      <c r="E3" s="12"/>
      <c r="F3" s="12"/>
      <c r="G3" s="29"/>
      <c r="H3" s="12"/>
      <c r="I3" s="12"/>
      <c r="J3" s="12"/>
      <c r="K3" s="12"/>
      <c r="L3" s="12"/>
      <c r="M3" s="12"/>
      <c r="N3" s="12"/>
      <c r="O3" s="12"/>
      <c r="P3" s="12"/>
      <c r="Q3" s="12"/>
      <c r="R3" s="12"/>
      <c r="S3" s="12"/>
    </row>
    <row r="4" spans="1:19" ht="11.25" customHeight="1" x14ac:dyDescent="0.2">
      <c r="A4" s="8"/>
      <c r="B4" s="12"/>
      <c r="C4" s="12"/>
      <c r="D4" s="12"/>
      <c r="E4" s="12"/>
      <c r="F4" s="12"/>
      <c r="G4" s="12"/>
      <c r="H4" s="12"/>
      <c r="I4" s="12"/>
      <c r="J4" s="12"/>
      <c r="K4" s="12"/>
      <c r="L4" s="12"/>
      <c r="M4" s="12"/>
      <c r="N4" s="12"/>
      <c r="O4" s="12"/>
      <c r="P4" s="12"/>
      <c r="Q4" s="12"/>
      <c r="R4" s="12"/>
      <c r="S4" s="12"/>
    </row>
    <row r="5" spans="1:19" ht="11.25" customHeight="1" x14ac:dyDescent="0.2">
      <c r="A5" s="8"/>
      <c r="B5" s="12"/>
      <c r="C5" s="12"/>
      <c r="D5" s="12"/>
      <c r="E5" s="12" t="s">
        <v>14</v>
      </c>
      <c r="F5" s="12"/>
      <c r="G5" s="29" t="s">
        <v>355</v>
      </c>
      <c r="H5" s="12"/>
      <c r="I5" s="12"/>
      <c r="J5" s="12"/>
      <c r="K5" s="12"/>
      <c r="L5" s="12"/>
      <c r="M5" s="12"/>
      <c r="N5" s="12"/>
      <c r="O5" s="12"/>
      <c r="P5" s="12"/>
      <c r="Q5" s="12"/>
      <c r="R5" s="12"/>
      <c r="S5" s="12"/>
    </row>
    <row r="6" spans="1:19" ht="11.25" customHeight="1" x14ac:dyDescent="0.2">
      <c r="A6" s="8">
        <v>1995</v>
      </c>
      <c r="B6" s="13">
        <v>176.20851000000002</v>
      </c>
      <c r="C6" s="13">
        <v>1301.66643</v>
      </c>
      <c r="D6" s="13">
        <v>1238.79522</v>
      </c>
      <c r="E6" s="13">
        <v>952.00207999999998</v>
      </c>
      <c r="F6" s="13">
        <v>774.5603000000001</v>
      </c>
      <c r="G6" s="13">
        <v>1588.6569500000001</v>
      </c>
      <c r="H6" s="13">
        <v>1435.30618</v>
      </c>
      <c r="I6" s="13">
        <v>1201.4378600000002</v>
      </c>
      <c r="J6" s="13">
        <v>1344.47588</v>
      </c>
      <c r="K6" s="13">
        <v>696.09891000000005</v>
      </c>
      <c r="L6" s="13">
        <v>1606.32672</v>
      </c>
      <c r="M6" s="13">
        <v>1487.62608</v>
      </c>
      <c r="N6" s="13">
        <f>SUM(B6:D6)</f>
        <v>2716.6701599999997</v>
      </c>
      <c r="O6" s="13">
        <f>SUM(E6:G6)</f>
        <v>3315.2193299999999</v>
      </c>
      <c r="P6" s="13">
        <f>SUM(H6:J6)</f>
        <v>3981.2199200000005</v>
      </c>
      <c r="Q6" s="13">
        <f>SUM(K6:M6)</f>
        <v>3790.0517100000002</v>
      </c>
      <c r="R6" s="13">
        <f t="shared" ref="R6:R29" si="0">SUM(B6:M6)</f>
        <v>13803.161119999999</v>
      </c>
      <c r="S6" s="23" t="s">
        <v>15</v>
      </c>
    </row>
    <row r="7" spans="1:19" ht="11.25" customHeight="1" x14ac:dyDescent="0.2">
      <c r="A7" s="8">
        <v>1996</v>
      </c>
      <c r="B7" s="13">
        <v>1448.36095</v>
      </c>
      <c r="C7" s="13">
        <v>2053.4705199999999</v>
      </c>
      <c r="D7" s="13">
        <v>1265.3193999999999</v>
      </c>
      <c r="E7" s="13">
        <v>826.83973000000003</v>
      </c>
      <c r="F7" s="13">
        <v>1276.07377</v>
      </c>
      <c r="G7" s="13">
        <v>2708.5861</v>
      </c>
      <c r="H7" s="13">
        <v>2382.6641500000001</v>
      </c>
      <c r="I7" s="13">
        <v>1776.42426</v>
      </c>
      <c r="J7" s="13">
        <v>4307.1326399999998</v>
      </c>
      <c r="K7" s="13">
        <v>3670.2384999999999</v>
      </c>
      <c r="L7" s="13">
        <v>4803.39282</v>
      </c>
      <c r="M7" s="13">
        <v>1837.1022800000001</v>
      </c>
      <c r="N7" s="13">
        <f t="shared" ref="N7:N32" si="1">SUM(B7:D7)</f>
        <v>4767.1508699999995</v>
      </c>
      <c r="O7" s="13">
        <f t="shared" ref="O7:O32" si="2">SUM(E7:G7)</f>
        <v>4811.4996000000001</v>
      </c>
      <c r="P7" s="13">
        <f t="shared" ref="P7:P32" si="3">SUM(H7:J7)</f>
        <v>8466.2210500000001</v>
      </c>
      <c r="Q7" s="13">
        <f t="shared" ref="Q7:Q32" si="4">SUM(K7:M7)</f>
        <v>10310.7336</v>
      </c>
      <c r="R7" s="13">
        <f t="shared" si="0"/>
        <v>28355.60512</v>
      </c>
      <c r="S7" s="13">
        <f t="shared" ref="S7:S31" si="5">SUM(K6:M6,B7:J7)</f>
        <v>21834.92323</v>
      </c>
    </row>
    <row r="8" spans="1:19" ht="11.25" customHeight="1" x14ac:dyDescent="0.2">
      <c r="A8" s="8">
        <v>1997</v>
      </c>
      <c r="B8" s="13">
        <v>354.09971999999999</v>
      </c>
      <c r="C8" s="13">
        <v>497.59568999999999</v>
      </c>
      <c r="D8" s="13">
        <v>339.25575000000003</v>
      </c>
      <c r="E8" s="13">
        <v>79.30416000000001</v>
      </c>
      <c r="F8" s="13">
        <v>35.970019999999998</v>
      </c>
      <c r="G8" s="13">
        <v>74.13394000000001</v>
      </c>
      <c r="H8" s="13">
        <v>664.94979000000001</v>
      </c>
      <c r="I8" s="13">
        <v>137.86212</v>
      </c>
      <c r="J8" s="13">
        <v>3889.28557</v>
      </c>
      <c r="K8" s="13">
        <v>75.922429999999991</v>
      </c>
      <c r="L8" s="13">
        <v>64.960030000000003</v>
      </c>
      <c r="M8" s="13">
        <v>58.657360000000004</v>
      </c>
      <c r="N8" s="13">
        <f t="shared" si="1"/>
        <v>1190.9511600000001</v>
      </c>
      <c r="O8" s="13">
        <f t="shared" si="2"/>
        <v>189.40812</v>
      </c>
      <c r="P8" s="13">
        <f t="shared" si="3"/>
        <v>4692.0974800000004</v>
      </c>
      <c r="Q8" s="13">
        <f t="shared" si="4"/>
        <v>199.53981999999999</v>
      </c>
      <c r="R8" s="13">
        <f t="shared" si="0"/>
        <v>6271.99658</v>
      </c>
      <c r="S8" s="13">
        <f t="shared" si="5"/>
        <v>16383.190360000001</v>
      </c>
    </row>
    <row r="9" spans="1:19" ht="11.25" customHeight="1" x14ac:dyDescent="0.2">
      <c r="A9" s="8">
        <v>1998</v>
      </c>
      <c r="B9" s="13">
        <v>69.908729999999991</v>
      </c>
      <c r="C9" s="13">
        <v>93.085259999999991</v>
      </c>
      <c r="D9" s="13">
        <v>93.942229999999995</v>
      </c>
      <c r="E9" s="13">
        <v>680.73451</v>
      </c>
      <c r="F9" s="13">
        <v>1268.11751</v>
      </c>
      <c r="G9" s="13">
        <v>33.018550000000005</v>
      </c>
      <c r="H9" s="13">
        <v>15.955120000000001</v>
      </c>
      <c r="I9" s="13">
        <v>27.910810000000001</v>
      </c>
      <c r="J9" s="13">
        <v>9.1888199999999998</v>
      </c>
      <c r="K9" s="13">
        <v>689.92475000000002</v>
      </c>
      <c r="L9" s="13">
        <v>1886.09725</v>
      </c>
      <c r="M9" s="13">
        <v>85.638070000000013</v>
      </c>
      <c r="N9" s="13">
        <f t="shared" si="1"/>
        <v>256.93621999999999</v>
      </c>
      <c r="O9" s="13">
        <f t="shared" si="2"/>
        <v>1981.87057</v>
      </c>
      <c r="P9" s="13">
        <f t="shared" si="3"/>
        <v>53.054750000000006</v>
      </c>
      <c r="Q9" s="13">
        <f t="shared" si="4"/>
        <v>2661.6600699999999</v>
      </c>
      <c r="R9" s="13">
        <f t="shared" si="0"/>
        <v>4953.5216099999998</v>
      </c>
      <c r="S9" s="13">
        <f t="shared" si="5"/>
        <v>2491.4013599999994</v>
      </c>
    </row>
    <row r="10" spans="1:19" ht="11.25" customHeight="1" x14ac:dyDescent="0.2">
      <c r="A10" s="8">
        <v>1999</v>
      </c>
      <c r="B10" s="13">
        <v>114.37745</v>
      </c>
      <c r="C10" s="13">
        <v>164.76970000000003</v>
      </c>
      <c r="D10" s="13">
        <v>228.22169</v>
      </c>
      <c r="E10" s="13">
        <v>222.64748</v>
      </c>
      <c r="F10" s="13">
        <v>283.29852</v>
      </c>
      <c r="G10" s="13">
        <v>291.47275000000002</v>
      </c>
      <c r="H10" s="13">
        <v>165.38455999999999</v>
      </c>
      <c r="I10" s="13">
        <v>111.12849000000001</v>
      </c>
      <c r="J10" s="13">
        <v>293.42596000000003</v>
      </c>
      <c r="K10" s="13">
        <v>310.97219000000001</v>
      </c>
      <c r="L10" s="13">
        <v>342.68718000000001</v>
      </c>
      <c r="M10" s="13">
        <v>312.26297</v>
      </c>
      <c r="N10" s="13">
        <f t="shared" si="1"/>
        <v>507.36883999999998</v>
      </c>
      <c r="O10" s="13">
        <f t="shared" si="2"/>
        <v>797.41875000000005</v>
      </c>
      <c r="P10" s="13">
        <f t="shared" si="3"/>
        <v>569.93901000000005</v>
      </c>
      <c r="Q10" s="13">
        <f t="shared" si="4"/>
        <v>965.92234000000008</v>
      </c>
      <c r="R10" s="13">
        <f t="shared" si="0"/>
        <v>2840.64894</v>
      </c>
      <c r="S10" s="13">
        <f t="shared" si="5"/>
        <v>4536.3866699999999</v>
      </c>
    </row>
    <row r="11" spans="1:19" ht="11.25" customHeight="1" x14ac:dyDescent="0.2">
      <c r="A11" s="8">
        <v>2000</v>
      </c>
      <c r="B11" s="13">
        <v>333.90803000000005</v>
      </c>
      <c r="C11" s="13">
        <v>292.85725000000002</v>
      </c>
      <c r="D11" s="13">
        <v>381.81670000000003</v>
      </c>
      <c r="E11" s="13">
        <v>327.60039</v>
      </c>
      <c r="F11" s="13">
        <v>396.26519999999999</v>
      </c>
      <c r="G11" s="13">
        <v>347.03947999999997</v>
      </c>
      <c r="H11" s="13">
        <v>266.80734999999999</v>
      </c>
      <c r="I11" s="13">
        <v>315.16971000000001</v>
      </c>
      <c r="J11" s="13">
        <v>368.22516999999999</v>
      </c>
      <c r="K11" s="13">
        <v>538.38164000000006</v>
      </c>
      <c r="L11" s="13">
        <v>345.60244</v>
      </c>
      <c r="M11" s="13">
        <v>487.86727000000002</v>
      </c>
      <c r="N11" s="13">
        <f t="shared" si="1"/>
        <v>1008.5819800000002</v>
      </c>
      <c r="O11" s="13">
        <f t="shared" si="2"/>
        <v>1070.90507</v>
      </c>
      <c r="P11" s="13">
        <f t="shared" si="3"/>
        <v>950.20222999999987</v>
      </c>
      <c r="Q11" s="13">
        <f t="shared" si="4"/>
        <v>1371.8513500000001</v>
      </c>
      <c r="R11" s="13">
        <f t="shared" si="0"/>
        <v>4401.5406300000004</v>
      </c>
      <c r="S11" s="13">
        <f t="shared" si="5"/>
        <v>3995.6116200000001</v>
      </c>
    </row>
    <row r="12" spans="1:19" ht="11.25" customHeight="1" x14ac:dyDescent="0.2">
      <c r="A12" s="8">
        <v>2001</v>
      </c>
      <c r="B12" s="13">
        <v>410.34521000000001</v>
      </c>
      <c r="C12" s="13">
        <v>399.07679999999999</v>
      </c>
      <c r="D12" s="13">
        <v>535.39608999999996</v>
      </c>
      <c r="E12" s="13">
        <v>439.16269</v>
      </c>
      <c r="F12" s="13">
        <v>502.04952000000003</v>
      </c>
      <c r="G12" s="13">
        <v>424.31162</v>
      </c>
      <c r="H12" s="13">
        <v>404.07307000000003</v>
      </c>
      <c r="I12" s="13">
        <v>419.20388000000003</v>
      </c>
      <c r="J12" s="13">
        <v>382.90300000000002</v>
      </c>
      <c r="K12" s="13">
        <v>522.09779000000003</v>
      </c>
      <c r="L12" s="13">
        <v>445.64072999999996</v>
      </c>
      <c r="M12" s="13">
        <v>346.39338000000004</v>
      </c>
      <c r="N12" s="13">
        <f t="shared" si="1"/>
        <v>1344.8181</v>
      </c>
      <c r="O12" s="13">
        <f t="shared" si="2"/>
        <v>1365.5238300000001</v>
      </c>
      <c r="P12" s="13">
        <f t="shared" si="3"/>
        <v>1206.1799500000002</v>
      </c>
      <c r="Q12" s="13">
        <f t="shared" si="4"/>
        <v>1314.1319000000001</v>
      </c>
      <c r="R12" s="13">
        <f t="shared" si="0"/>
        <v>5230.6537800000006</v>
      </c>
      <c r="S12" s="13">
        <f t="shared" si="5"/>
        <v>5288.3732300000011</v>
      </c>
    </row>
    <row r="13" spans="1:19" ht="11.25" customHeight="1" x14ac:dyDescent="0.2">
      <c r="A13" s="8">
        <v>2002</v>
      </c>
      <c r="B13" s="13">
        <v>350.37079999999997</v>
      </c>
      <c r="C13" s="13">
        <v>214.69902999999999</v>
      </c>
      <c r="D13" s="13">
        <v>181.81325000000001</v>
      </c>
      <c r="E13" s="13">
        <v>46.997030000000002</v>
      </c>
      <c r="F13" s="13">
        <v>64.534739999999999</v>
      </c>
      <c r="G13" s="13">
        <v>0.44162000000000001</v>
      </c>
      <c r="H13" s="13">
        <v>1.9879999999999998E-2</v>
      </c>
      <c r="I13" s="13">
        <v>39.783430000000003</v>
      </c>
      <c r="J13" s="13">
        <v>218.74957999999998</v>
      </c>
      <c r="K13" s="13">
        <v>15.48865</v>
      </c>
      <c r="L13" s="13">
        <v>30.987950000000001</v>
      </c>
      <c r="M13" s="13">
        <v>75.841490000000007</v>
      </c>
      <c r="N13" s="13">
        <f t="shared" si="1"/>
        <v>746.88307999999995</v>
      </c>
      <c r="O13" s="13">
        <f t="shared" si="2"/>
        <v>111.97338999999999</v>
      </c>
      <c r="P13" s="13">
        <f t="shared" si="3"/>
        <v>258.55288999999999</v>
      </c>
      <c r="Q13" s="13">
        <f t="shared" si="4"/>
        <v>122.31809000000001</v>
      </c>
      <c r="R13" s="13">
        <f t="shared" si="0"/>
        <v>1239.7274499999996</v>
      </c>
      <c r="S13" s="13">
        <f t="shared" si="5"/>
        <v>2431.54126</v>
      </c>
    </row>
    <row r="14" spans="1:19" ht="11.25" customHeight="1" x14ac:dyDescent="0.2">
      <c r="A14" s="8">
        <v>2003</v>
      </c>
      <c r="B14" s="13">
        <v>154.15307000000001</v>
      </c>
      <c r="C14" s="13">
        <v>143.41857999999999</v>
      </c>
      <c r="D14" s="13">
        <v>137.48369</v>
      </c>
      <c r="E14" s="13">
        <v>154.24466000000001</v>
      </c>
      <c r="F14" s="13">
        <v>153.75547</v>
      </c>
      <c r="G14" s="13">
        <v>253.78666000000001</v>
      </c>
      <c r="H14" s="13">
        <v>141.79765</v>
      </c>
      <c r="I14" s="13">
        <v>48.57394</v>
      </c>
      <c r="J14" s="13">
        <v>82.945750000000004</v>
      </c>
      <c r="K14" s="13">
        <v>64.597930000000005</v>
      </c>
      <c r="L14" s="13">
        <v>61.035150000000002</v>
      </c>
      <c r="M14" s="13">
        <v>65.365440000000007</v>
      </c>
      <c r="N14" s="13">
        <f t="shared" si="1"/>
        <v>435.05534</v>
      </c>
      <c r="O14" s="13">
        <f t="shared" si="2"/>
        <v>561.78679</v>
      </c>
      <c r="P14" s="13">
        <f t="shared" si="3"/>
        <v>273.31734</v>
      </c>
      <c r="Q14" s="13">
        <f t="shared" si="4"/>
        <v>190.99852000000001</v>
      </c>
      <c r="R14" s="13">
        <f t="shared" si="0"/>
        <v>1461.1579899999999</v>
      </c>
      <c r="S14" s="13">
        <f t="shared" si="5"/>
        <v>1392.4775600000003</v>
      </c>
    </row>
    <row r="15" spans="1:19" ht="11.25" customHeight="1" x14ac:dyDescent="0.2">
      <c r="A15" s="8">
        <v>2004</v>
      </c>
      <c r="B15" s="13">
        <v>16.47626</v>
      </c>
      <c r="C15" s="13">
        <v>100.87822</v>
      </c>
      <c r="D15" s="13">
        <v>237.75273000000001</v>
      </c>
      <c r="E15" s="13">
        <v>99.361660000000001</v>
      </c>
      <c r="F15" s="13">
        <v>137.28417999999999</v>
      </c>
      <c r="G15" s="13">
        <v>188.32536999999999</v>
      </c>
      <c r="H15" s="13">
        <v>277.33878000000004</v>
      </c>
      <c r="I15" s="13">
        <v>160.11707000000001</v>
      </c>
      <c r="J15" s="13">
        <v>45.693470000000005</v>
      </c>
      <c r="K15" s="13">
        <v>62.2102</v>
      </c>
      <c r="L15" s="13">
        <v>32.561309999999999</v>
      </c>
      <c r="M15" s="13">
        <v>70.681210000000007</v>
      </c>
      <c r="N15" s="13">
        <f t="shared" si="1"/>
        <v>355.10721000000001</v>
      </c>
      <c r="O15" s="13">
        <f t="shared" si="2"/>
        <v>424.97120999999999</v>
      </c>
      <c r="P15" s="13">
        <f t="shared" si="3"/>
        <v>483.14932000000005</v>
      </c>
      <c r="Q15" s="13">
        <f t="shared" si="4"/>
        <v>165.45272</v>
      </c>
      <c r="R15" s="13">
        <f t="shared" si="0"/>
        <v>1428.68046</v>
      </c>
      <c r="S15" s="13">
        <f t="shared" si="5"/>
        <v>1454.2262599999999</v>
      </c>
    </row>
    <row r="16" spans="1:19" ht="11.25" customHeight="1" x14ac:dyDescent="0.2">
      <c r="A16" s="8">
        <v>2005</v>
      </c>
      <c r="B16" s="13">
        <v>32.290799999999997</v>
      </c>
      <c r="C16" s="13">
        <v>319.62709000000001</v>
      </c>
      <c r="D16" s="13">
        <v>840.57681000000002</v>
      </c>
      <c r="E16" s="13">
        <v>5205.8499299999994</v>
      </c>
      <c r="F16" s="13">
        <v>1353.1705400000001</v>
      </c>
      <c r="G16" s="13">
        <v>2771.9415300000001</v>
      </c>
      <c r="H16" s="13">
        <v>4732.3899800000008</v>
      </c>
      <c r="I16" s="13">
        <v>3392.3090000000002</v>
      </c>
      <c r="J16" s="13">
        <v>5367.4288900000001</v>
      </c>
      <c r="K16" s="13">
        <v>3239.21738</v>
      </c>
      <c r="L16" s="13">
        <v>3602.7892099999999</v>
      </c>
      <c r="M16" s="13">
        <v>2116.55402</v>
      </c>
      <c r="N16" s="13">
        <f t="shared" si="1"/>
        <v>1192.4947</v>
      </c>
      <c r="O16" s="13">
        <f t="shared" si="2"/>
        <v>9330.9619999999995</v>
      </c>
      <c r="P16" s="13">
        <f t="shared" si="3"/>
        <v>13492.12787</v>
      </c>
      <c r="Q16" s="13">
        <f t="shared" si="4"/>
        <v>8958.5606100000005</v>
      </c>
      <c r="R16" s="13">
        <f t="shared" si="0"/>
        <v>32974.14518</v>
      </c>
      <c r="S16" s="13">
        <f t="shared" si="5"/>
        <v>24181.03729</v>
      </c>
    </row>
    <row r="17" spans="1:19" ht="11.25" customHeight="1" x14ac:dyDescent="0.2">
      <c r="A17" s="8">
        <v>2006</v>
      </c>
      <c r="B17" s="13">
        <v>2924.3657499999999</v>
      </c>
      <c r="C17" s="13">
        <v>1529.83771</v>
      </c>
      <c r="D17" s="13">
        <v>2570.6359400000001</v>
      </c>
      <c r="E17" s="13">
        <v>1061.5863200000001</v>
      </c>
      <c r="F17" s="13">
        <v>1630.68327</v>
      </c>
      <c r="G17" s="13">
        <v>2387.1925299999998</v>
      </c>
      <c r="H17" s="13">
        <v>2145.9338199999997</v>
      </c>
      <c r="I17" s="13">
        <v>4420.14689</v>
      </c>
      <c r="J17" s="13">
        <v>1700.0623400000002</v>
      </c>
      <c r="K17" s="13">
        <v>352.12165999999996</v>
      </c>
      <c r="L17" s="13">
        <v>1927.3155900000002</v>
      </c>
      <c r="M17" s="13">
        <v>1657.0335</v>
      </c>
      <c r="N17" s="13">
        <f t="shared" si="1"/>
        <v>7024.8393999999998</v>
      </c>
      <c r="O17" s="13">
        <f t="shared" si="2"/>
        <v>5079.4621200000001</v>
      </c>
      <c r="P17" s="13">
        <f t="shared" si="3"/>
        <v>8266.1430500000006</v>
      </c>
      <c r="Q17" s="13">
        <f t="shared" si="4"/>
        <v>3936.47075</v>
      </c>
      <c r="R17" s="13">
        <f t="shared" si="0"/>
        <v>24306.915320000004</v>
      </c>
      <c r="S17" s="13">
        <f t="shared" si="5"/>
        <v>29329.00518</v>
      </c>
    </row>
    <row r="18" spans="1:19" ht="11.25" customHeight="1" x14ac:dyDescent="0.2">
      <c r="A18" s="8">
        <v>2007</v>
      </c>
      <c r="B18" s="13">
        <v>271.48483000000004</v>
      </c>
      <c r="C18" s="13">
        <v>338.15454</v>
      </c>
      <c r="D18" s="13">
        <v>2431.9686800000004</v>
      </c>
      <c r="E18" s="13">
        <v>467.26165000000003</v>
      </c>
      <c r="F18" s="13">
        <v>559.97060999999997</v>
      </c>
      <c r="G18" s="13">
        <v>704.47335999999996</v>
      </c>
      <c r="H18" s="13">
        <v>808.32718999999997</v>
      </c>
      <c r="I18" s="13">
        <v>680.09125000000006</v>
      </c>
      <c r="J18" s="13">
        <v>338.03171000000003</v>
      </c>
      <c r="K18" s="13">
        <v>1919.27981</v>
      </c>
      <c r="L18" s="13">
        <v>473.43936000000002</v>
      </c>
      <c r="M18" s="13">
        <v>287.68205999999998</v>
      </c>
      <c r="N18" s="13">
        <f t="shared" si="1"/>
        <v>3041.6080500000007</v>
      </c>
      <c r="O18" s="13">
        <f t="shared" si="2"/>
        <v>1731.70562</v>
      </c>
      <c r="P18" s="13">
        <f t="shared" si="3"/>
        <v>1826.4501499999999</v>
      </c>
      <c r="Q18" s="13">
        <f t="shared" si="4"/>
        <v>2680.4012299999999</v>
      </c>
      <c r="R18" s="13">
        <f t="shared" si="0"/>
        <v>9280.1650499999996</v>
      </c>
      <c r="S18" s="13">
        <f t="shared" si="5"/>
        <v>10536.234569999999</v>
      </c>
    </row>
    <row r="19" spans="1:19" ht="11.25" customHeight="1" x14ac:dyDescent="0.2">
      <c r="A19" s="8">
        <v>2008</v>
      </c>
      <c r="B19" s="13">
        <v>5508.7536799999998</v>
      </c>
      <c r="C19" s="13">
        <v>5838.9831999999997</v>
      </c>
      <c r="D19" s="13">
        <v>4324.3728600000004</v>
      </c>
      <c r="E19" s="13">
        <v>6898.29468</v>
      </c>
      <c r="F19" s="13">
        <v>3873.0180499999997</v>
      </c>
      <c r="G19" s="13">
        <v>5010.1575999999995</v>
      </c>
      <c r="H19" s="13">
        <v>5829.2902799999993</v>
      </c>
      <c r="I19" s="13">
        <v>6577.8610299999991</v>
      </c>
      <c r="J19" s="13">
        <v>3976.7511800000002</v>
      </c>
      <c r="K19" s="13">
        <v>4899.0042599999997</v>
      </c>
      <c r="L19" s="13">
        <v>4121.9930400000003</v>
      </c>
      <c r="M19" s="13">
        <v>2621.07789</v>
      </c>
      <c r="N19" s="13">
        <f t="shared" si="1"/>
        <v>15672.10974</v>
      </c>
      <c r="O19" s="13">
        <f t="shared" si="2"/>
        <v>15781.47033</v>
      </c>
      <c r="P19" s="13">
        <f t="shared" si="3"/>
        <v>16383.902489999997</v>
      </c>
      <c r="Q19" s="13">
        <f t="shared" si="4"/>
        <v>11642.07519</v>
      </c>
      <c r="R19" s="13">
        <f t="shared" si="0"/>
        <v>59479.55775</v>
      </c>
      <c r="S19" s="13">
        <f t="shared" si="5"/>
        <v>50517.88379</v>
      </c>
    </row>
    <row r="20" spans="1:19" ht="11.25" customHeight="1" x14ac:dyDescent="0.2">
      <c r="A20" s="8">
        <v>2009</v>
      </c>
      <c r="B20" s="13">
        <v>305.87296999999995</v>
      </c>
      <c r="C20" s="13">
        <v>371.79647</v>
      </c>
      <c r="D20" s="13">
        <v>1030.1943800000001</v>
      </c>
      <c r="E20" s="13">
        <v>398.37461000000002</v>
      </c>
      <c r="F20" s="13">
        <v>833.92766000000006</v>
      </c>
      <c r="G20" s="13">
        <v>807.82593000000008</v>
      </c>
      <c r="H20" s="13">
        <v>697.27680000000009</v>
      </c>
      <c r="I20" s="13">
        <v>532.44958999999994</v>
      </c>
      <c r="J20" s="13">
        <v>4153.7612799999997</v>
      </c>
      <c r="K20" s="13">
        <v>6445.7350000000006</v>
      </c>
      <c r="L20" s="13">
        <v>6334.2273700000005</v>
      </c>
      <c r="M20" s="13">
        <v>4576.2979000000005</v>
      </c>
      <c r="N20" s="13">
        <f t="shared" si="1"/>
        <v>1707.86382</v>
      </c>
      <c r="O20" s="13">
        <f t="shared" si="2"/>
        <v>2040.1282000000001</v>
      </c>
      <c r="P20" s="13">
        <f t="shared" si="3"/>
        <v>5383.4876699999995</v>
      </c>
      <c r="Q20" s="13">
        <f t="shared" si="4"/>
        <v>17356.260270000002</v>
      </c>
      <c r="R20" s="13">
        <f t="shared" si="0"/>
        <v>26487.739960000003</v>
      </c>
      <c r="S20" s="13">
        <f t="shared" si="5"/>
        <v>20773.55488</v>
      </c>
    </row>
    <row r="21" spans="1:19" ht="11.25" customHeight="1" x14ac:dyDescent="0.2">
      <c r="A21" s="8">
        <v>2010</v>
      </c>
      <c r="B21" s="13">
        <v>6763.91014</v>
      </c>
      <c r="C21" s="13">
        <v>8957.8449299999993</v>
      </c>
      <c r="D21" s="13">
        <v>14572.35169</v>
      </c>
      <c r="E21" s="13">
        <v>14130.300010000001</v>
      </c>
      <c r="F21" s="13">
        <v>10443.09038</v>
      </c>
      <c r="G21" s="13">
        <v>17188.743579999998</v>
      </c>
      <c r="H21" s="13">
        <v>11978.392250000001</v>
      </c>
      <c r="I21" s="13">
        <v>7590.3316800000002</v>
      </c>
      <c r="J21" s="13">
        <v>8940.1914900000011</v>
      </c>
      <c r="K21" s="13">
        <v>8037.1595299999999</v>
      </c>
      <c r="L21" s="13">
        <v>10624.195760000001</v>
      </c>
      <c r="M21" s="13">
        <v>5270.9043899999997</v>
      </c>
      <c r="N21" s="13">
        <f t="shared" si="1"/>
        <v>30294.106759999999</v>
      </c>
      <c r="O21" s="13">
        <f t="shared" si="2"/>
        <v>41762.133969999995</v>
      </c>
      <c r="P21" s="13">
        <f t="shared" si="3"/>
        <v>28508.915420000001</v>
      </c>
      <c r="Q21" s="13">
        <f t="shared" si="4"/>
        <v>23932.259679999999</v>
      </c>
      <c r="R21" s="13">
        <f t="shared" si="0"/>
        <v>124497.41583000001</v>
      </c>
      <c r="S21" s="13">
        <f t="shared" si="5"/>
        <v>117921.41641999999</v>
      </c>
    </row>
    <row r="22" spans="1:19" ht="11.25" customHeight="1" x14ac:dyDescent="0.2">
      <c r="A22" s="8">
        <v>2011</v>
      </c>
      <c r="B22" s="13">
        <v>7753.5585499999997</v>
      </c>
      <c r="C22" s="13">
        <v>5672.2325999999994</v>
      </c>
      <c r="D22" s="13">
        <v>9017.1022400000002</v>
      </c>
      <c r="E22" s="13">
        <v>13768.535129999998</v>
      </c>
      <c r="F22" s="13">
        <v>12089.92899</v>
      </c>
      <c r="G22" s="13">
        <v>16452.92585</v>
      </c>
      <c r="H22" s="13">
        <v>7368.0051199999989</v>
      </c>
      <c r="I22" s="13">
        <v>4907.1231100000005</v>
      </c>
      <c r="J22" s="13">
        <v>8472.0757099999992</v>
      </c>
      <c r="K22" s="13">
        <v>9886.75</v>
      </c>
      <c r="L22" s="13">
        <v>9813.6200000000008</v>
      </c>
      <c r="M22" s="13">
        <v>8745.7800000000007</v>
      </c>
      <c r="N22" s="13">
        <f t="shared" si="1"/>
        <v>22442.893389999997</v>
      </c>
      <c r="O22" s="13">
        <f t="shared" si="2"/>
        <v>42311.389969999997</v>
      </c>
      <c r="P22" s="13">
        <f t="shared" si="3"/>
        <v>20747.203939999999</v>
      </c>
      <c r="Q22" s="13">
        <f t="shared" si="4"/>
        <v>28446.15</v>
      </c>
      <c r="R22" s="13">
        <f t="shared" si="0"/>
        <v>113947.63729999999</v>
      </c>
      <c r="S22" s="13">
        <f t="shared" si="5"/>
        <v>109433.74698</v>
      </c>
    </row>
    <row r="23" spans="1:19" ht="11.25" customHeight="1" x14ac:dyDescent="0.2">
      <c r="A23" s="8">
        <v>2012</v>
      </c>
      <c r="B23" s="13">
        <v>7944.1900000000005</v>
      </c>
      <c r="C23" s="13">
        <v>10992.93</v>
      </c>
      <c r="D23" s="13">
        <v>11790.26</v>
      </c>
      <c r="E23" s="13">
        <v>24703.03</v>
      </c>
      <c r="F23" s="13">
        <v>7318.68</v>
      </c>
      <c r="G23" s="13">
        <v>14794.98</v>
      </c>
      <c r="H23" s="13">
        <v>13677.44</v>
      </c>
      <c r="I23" s="13">
        <v>12238.27</v>
      </c>
      <c r="J23" s="13">
        <v>10597.460000000001</v>
      </c>
      <c r="K23" s="13">
        <v>4431.1099999999997</v>
      </c>
      <c r="L23" s="13">
        <v>11159.07</v>
      </c>
      <c r="M23" s="13">
        <v>7851.18</v>
      </c>
      <c r="N23" s="13">
        <f t="shared" si="1"/>
        <v>30727.380000000005</v>
      </c>
      <c r="O23" s="13">
        <f t="shared" si="2"/>
        <v>46816.69</v>
      </c>
      <c r="P23" s="13">
        <f t="shared" si="3"/>
        <v>36513.17</v>
      </c>
      <c r="Q23" s="13">
        <f t="shared" si="4"/>
        <v>23441.360000000001</v>
      </c>
      <c r="R23" s="13">
        <f t="shared" si="0"/>
        <v>137498.6</v>
      </c>
      <c r="S23" s="13">
        <f t="shared" si="5"/>
        <v>142503.38999999998</v>
      </c>
    </row>
    <row r="24" spans="1:19" ht="11.25" customHeight="1" x14ac:dyDescent="0.2">
      <c r="A24" s="8">
        <v>2013</v>
      </c>
      <c r="B24" s="13">
        <v>10294.290000000001</v>
      </c>
      <c r="C24" s="13">
        <v>8866.48</v>
      </c>
      <c r="D24" s="13">
        <v>7678.6500000000005</v>
      </c>
      <c r="E24" s="13">
        <v>12283.710000000001</v>
      </c>
      <c r="F24" s="13">
        <v>10138.800000000001</v>
      </c>
      <c r="G24" s="13">
        <v>7842.66</v>
      </c>
      <c r="H24" s="13">
        <v>9913.73</v>
      </c>
      <c r="I24" s="13">
        <v>10925.48</v>
      </c>
      <c r="J24" s="13">
        <v>6064.11</v>
      </c>
      <c r="K24" s="13">
        <v>6743.58</v>
      </c>
      <c r="L24" s="13">
        <v>7554.4000000000005</v>
      </c>
      <c r="M24" s="13">
        <v>5177.32</v>
      </c>
      <c r="N24" s="13">
        <f t="shared" si="1"/>
        <v>26839.420000000002</v>
      </c>
      <c r="O24" s="13">
        <f t="shared" si="2"/>
        <v>30265.170000000002</v>
      </c>
      <c r="P24" s="13">
        <f t="shared" si="3"/>
        <v>26903.32</v>
      </c>
      <c r="Q24" s="13">
        <f t="shared" si="4"/>
        <v>19475.3</v>
      </c>
      <c r="R24" s="13">
        <f t="shared" si="0"/>
        <v>103483.20999999999</v>
      </c>
      <c r="S24" s="13">
        <f t="shared" si="5"/>
        <v>107449.27</v>
      </c>
    </row>
    <row r="25" spans="1:19" ht="11.25" customHeight="1" x14ac:dyDescent="0.2">
      <c r="A25" s="8">
        <v>2014</v>
      </c>
      <c r="B25" s="13">
        <v>3725.37</v>
      </c>
      <c r="C25" s="13">
        <v>1205.58</v>
      </c>
      <c r="D25" s="13">
        <v>2958.57</v>
      </c>
      <c r="E25" s="13">
        <v>2910.29</v>
      </c>
      <c r="F25" s="13">
        <v>10663.49</v>
      </c>
      <c r="G25" s="13">
        <v>4022.86</v>
      </c>
      <c r="H25" s="13">
        <v>3146.01</v>
      </c>
      <c r="I25" s="13">
        <v>2682.38</v>
      </c>
      <c r="J25" s="13">
        <v>5464.16</v>
      </c>
      <c r="K25" s="13">
        <v>3596.86</v>
      </c>
      <c r="L25" s="13">
        <v>987.61</v>
      </c>
      <c r="M25" s="13">
        <v>2205.2600000000002</v>
      </c>
      <c r="N25" s="13">
        <f t="shared" si="1"/>
        <v>7889.52</v>
      </c>
      <c r="O25" s="13">
        <f t="shared" si="2"/>
        <v>17596.64</v>
      </c>
      <c r="P25" s="13">
        <f t="shared" si="3"/>
        <v>11292.55</v>
      </c>
      <c r="Q25" s="13">
        <f t="shared" si="4"/>
        <v>6789.7300000000005</v>
      </c>
      <c r="R25" s="13">
        <f t="shared" si="0"/>
        <v>43568.44000000001</v>
      </c>
      <c r="S25" s="13">
        <f t="shared" si="5"/>
        <v>56254.009999999995</v>
      </c>
    </row>
    <row r="26" spans="1:19" ht="11.25" customHeight="1" x14ac:dyDescent="0.2">
      <c r="A26" s="8">
        <v>2015</v>
      </c>
      <c r="B26" s="13">
        <v>1014.59</v>
      </c>
      <c r="C26" s="13">
        <v>1092.69</v>
      </c>
      <c r="D26" s="13">
        <v>1607.44</v>
      </c>
      <c r="E26" s="13">
        <v>3902.87</v>
      </c>
      <c r="F26" s="13">
        <v>5823.42</v>
      </c>
      <c r="G26" s="13">
        <v>6152.1500000000005</v>
      </c>
      <c r="H26" s="13">
        <v>2928.75</v>
      </c>
      <c r="I26" s="13">
        <v>3101.9900000000002</v>
      </c>
      <c r="J26" s="13">
        <v>2308.92</v>
      </c>
      <c r="K26" s="13">
        <v>1747.31</v>
      </c>
      <c r="L26" s="13">
        <v>1087.01</v>
      </c>
      <c r="M26" s="13">
        <v>1329.83</v>
      </c>
      <c r="N26" s="13">
        <f t="shared" si="1"/>
        <v>3714.7200000000003</v>
      </c>
      <c r="O26" s="13">
        <f t="shared" si="2"/>
        <v>15878.440000000002</v>
      </c>
      <c r="P26" s="13">
        <f t="shared" si="3"/>
        <v>8339.66</v>
      </c>
      <c r="Q26" s="13">
        <f t="shared" si="4"/>
        <v>4164.1499999999996</v>
      </c>
      <c r="R26" s="13">
        <f t="shared" si="0"/>
        <v>32096.97</v>
      </c>
      <c r="S26" s="13">
        <f t="shared" si="5"/>
        <v>34722.550000000003</v>
      </c>
    </row>
    <row r="27" spans="1:19" ht="11.25" customHeight="1" x14ac:dyDescent="0.2">
      <c r="A27" s="8">
        <v>2016</v>
      </c>
      <c r="B27" s="13">
        <v>1116.83</v>
      </c>
      <c r="C27" s="13">
        <v>2133.5500000000002</v>
      </c>
      <c r="D27" s="13">
        <v>1988.71</v>
      </c>
      <c r="E27" s="13">
        <v>4646.95</v>
      </c>
      <c r="F27" s="13">
        <v>3336.29</v>
      </c>
      <c r="G27" s="13">
        <v>9457.2000000000007</v>
      </c>
      <c r="H27" s="13">
        <v>1823.99</v>
      </c>
      <c r="I27" s="13">
        <v>5064.43</v>
      </c>
      <c r="J27" s="13">
        <v>2881.89</v>
      </c>
      <c r="K27" s="13">
        <v>3102.7000000000003</v>
      </c>
      <c r="L27" s="13">
        <v>2117.2200000000003</v>
      </c>
      <c r="M27" s="13">
        <v>573.68000000000006</v>
      </c>
      <c r="N27" s="13">
        <f t="shared" si="1"/>
        <v>5239.09</v>
      </c>
      <c r="O27" s="13">
        <f t="shared" si="2"/>
        <v>17440.440000000002</v>
      </c>
      <c r="P27" s="13">
        <f t="shared" si="3"/>
        <v>9770.31</v>
      </c>
      <c r="Q27" s="13">
        <f t="shared" si="4"/>
        <v>5793.6</v>
      </c>
      <c r="R27" s="13">
        <f t="shared" si="0"/>
        <v>38243.440000000002</v>
      </c>
      <c r="S27" s="13">
        <f t="shared" si="5"/>
        <v>36613.990000000005</v>
      </c>
    </row>
    <row r="28" spans="1:19" ht="11.25" customHeight="1" x14ac:dyDescent="0.2">
      <c r="A28" s="8">
        <v>2017</v>
      </c>
      <c r="B28" s="13">
        <v>1389.23002</v>
      </c>
      <c r="C28" s="13">
        <v>2735.4013799999998</v>
      </c>
      <c r="D28" s="13">
        <v>7930.4394299999994</v>
      </c>
      <c r="E28" s="13">
        <v>5282.94031</v>
      </c>
      <c r="F28" s="13">
        <v>5632.8396700000003</v>
      </c>
      <c r="G28" s="13">
        <v>8293.2536899999996</v>
      </c>
      <c r="H28" s="13">
        <v>3021.0492899999999</v>
      </c>
      <c r="I28" s="13">
        <v>6399.4522299999999</v>
      </c>
      <c r="J28" s="13">
        <v>4611.5302299999994</v>
      </c>
      <c r="K28" s="13">
        <v>1791.84546</v>
      </c>
      <c r="L28" s="13">
        <v>1407.9441999999999</v>
      </c>
      <c r="M28" s="13">
        <v>2681.3050600000001</v>
      </c>
      <c r="N28" s="13">
        <f t="shared" si="1"/>
        <v>12055.070830000001</v>
      </c>
      <c r="O28" s="13">
        <f t="shared" si="2"/>
        <v>19209.033669999997</v>
      </c>
      <c r="P28" s="13">
        <f t="shared" si="3"/>
        <v>14032.031749999998</v>
      </c>
      <c r="Q28" s="13">
        <f t="shared" si="4"/>
        <v>5881.0947200000001</v>
      </c>
      <c r="R28" s="13">
        <f t="shared" si="0"/>
        <v>51177.230969999997</v>
      </c>
      <c r="S28" s="13">
        <f t="shared" si="5"/>
        <v>51089.736250000002</v>
      </c>
    </row>
    <row r="29" spans="1:19" ht="11.25" customHeight="1" x14ac:dyDescent="0.2">
      <c r="A29" s="8">
        <v>2018</v>
      </c>
      <c r="B29" s="13">
        <v>5474.1440199999997</v>
      </c>
      <c r="C29" s="13">
        <v>5124.2872600000001</v>
      </c>
      <c r="D29" s="13">
        <v>6056.6755899999998</v>
      </c>
      <c r="E29" s="13">
        <v>10478.51938</v>
      </c>
      <c r="F29" s="13">
        <v>6262.8531999999996</v>
      </c>
      <c r="G29" s="13">
        <v>7279.5298899999998</v>
      </c>
      <c r="H29" s="13">
        <v>6809.3203199999998</v>
      </c>
      <c r="I29" s="13">
        <v>6410.9144699999997</v>
      </c>
      <c r="J29" s="13">
        <v>4221.2389699999994</v>
      </c>
      <c r="K29" s="13">
        <v>4028.7963099999997</v>
      </c>
      <c r="L29" s="13">
        <v>1982.4335999999998</v>
      </c>
      <c r="M29" s="13">
        <v>1118.10303</v>
      </c>
      <c r="N29" s="13">
        <f t="shared" si="1"/>
        <v>16655.10687</v>
      </c>
      <c r="O29" s="13">
        <f t="shared" si="2"/>
        <v>24020.902470000001</v>
      </c>
      <c r="P29" s="13">
        <f t="shared" si="3"/>
        <v>17441.473759999997</v>
      </c>
      <c r="Q29" s="13">
        <f t="shared" si="4"/>
        <v>7129.3329400000002</v>
      </c>
      <c r="R29" s="13">
        <f t="shared" si="0"/>
        <v>65246.816039999983</v>
      </c>
      <c r="S29" s="13">
        <f t="shared" si="5"/>
        <v>63998.577819999999</v>
      </c>
    </row>
    <row r="30" spans="1:19" ht="11.25" customHeight="1" x14ac:dyDescent="0.2">
      <c r="A30" s="8">
        <v>2019</v>
      </c>
      <c r="B30" s="13">
        <v>4203.5961799999995</v>
      </c>
      <c r="C30" s="13">
        <v>5514.8603899999998</v>
      </c>
      <c r="D30" s="13">
        <v>8459.9510399999999</v>
      </c>
      <c r="E30" s="13">
        <v>8108.40164</v>
      </c>
      <c r="F30" s="13">
        <v>7332.2268000000004</v>
      </c>
      <c r="G30" s="13">
        <v>9977.2366600000005</v>
      </c>
      <c r="H30" s="13">
        <v>9175.9540899999993</v>
      </c>
      <c r="I30" s="13">
        <v>1078.77826</v>
      </c>
      <c r="J30" s="13">
        <v>3784.2531399999998</v>
      </c>
      <c r="K30" s="13">
        <v>6294.9153800000004</v>
      </c>
      <c r="L30" s="13">
        <v>4401.5711600000004</v>
      </c>
      <c r="M30" s="13">
        <v>2789.2797300000002</v>
      </c>
      <c r="N30" s="13">
        <f t="shared" si="1"/>
        <v>18178.407609999998</v>
      </c>
      <c r="O30" s="13">
        <f t="shared" si="2"/>
        <v>25417.865100000003</v>
      </c>
      <c r="P30" s="13">
        <f t="shared" si="3"/>
        <v>14038.985489999999</v>
      </c>
      <c r="Q30" s="13">
        <f t="shared" si="4"/>
        <v>13485.766270000002</v>
      </c>
      <c r="R30" s="13">
        <f>SUM(B30:M30)</f>
        <v>71121.024469999989</v>
      </c>
      <c r="S30" s="13">
        <f t="shared" si="5"/>
        <v>64764.591140000004</v>
      </c>
    </row>
    <row r="31" spans="1:19" ht="11.25" customHeight="1" x14ac:dyDescent="0.2">
      <c r="A31" s="8">
        <v>2020</v>
      </c>
      <c r="B31" s="13">
        <v>3134.9531699999998</v>
      </c>
      <c r="C31" s="13">
        <v>3257.1320999999998</v>
      </c>
      <c r="D31" s="13">
        <v>757.38397999999995</v>
      </c>
      <c r="E31" s="13">
        <v>2145.5674600000002</v>
      </c>
      <c r="F31" s="13">
        <v>2770.0096199999998</v>
      </c>
      <c r="G31" s="13">
        <v>1279.6266099999998</v>
      </c>
      <c r="H31" s="13">
        <v>3065.6415499999998</v>
      </c>
      <c r="I31" s="13">
        <v>2938.6736700000001</v>
      </c>
      <c r="J31" s="13">
        <v>6911.88976</v>
      </c>
      <c r="K31" s="13">
        <v>3107.6827799999996</v>
      </c>
      <c r="L31" s="13">
        <v>4712.51566</v>
      </c>
      <c r="M31" s="13">
        <v>1625.0394799999999</v>
      </c>
      <c r="N31" s="13">
        <f t="shared" si="1"/>
        <v>7149.4692499999992</v>
      </c>
      <c r="O31" s="13">
        <f t="shared" si="2"/>
        <v>6195.2036900000003</v>
      </c>
      <c r="P31" s="13">
        <f t="shared" si="3"/>
        <v>12916.20498</v>
      </c>
      <c r="Q31" s="13">
        <f t="shared" si="4"/>
        <v>9445.2379199999996</v>
      </c>
      <c r="R31" s="13">
        <f>SUM(B31:M31)</f>
        <v>35706.115839999999</v>
      </c>
      <c r="S31" s="13">
        <f t="shared" si="5"/>
        <v>39746.644189999999</v>
      </c>
    </row>
    <row r="32" spans="1:19" ht="11.25" customHeight="1" x14ac:dyDescent="0.2">
      <c r="A32" s="8">
        <v>2021</v>
      </c>
      <c r="B32" s="13">
        <v>2088.1085800000001</v>
      </c>
      <c r="C32" s="13">
        <v>2104.07719</v>
      </c>
      <c r="D32" s="13">
        <v>3030.0066499999998</v>
      </c>
      <c r="E32" s="13">
        <v>4012.5600300000001</v>
      </c>
      <c r="F32" s="13">
        <v>4537.2535800000005</v>
      </c>
      <c r="G32" s="13">
        <v>6751.6264300000003</v>
      </c>
      <c r="H32" s="13">
        <v>6327.0549499999997</v>
      </c>
      <c r="I32" s="13">
        <v>2603.29097</v>
      </c>
      <c r="J32" s="13">
        <v>1210.3526199999999</v>
      </c>
      <c r="K32" s="30">
        <v>1793.6275599999999</v>
      </c>
      <c r="L32" s="30">
        <v>2463.5544499999996</v>
      </c>
      <c r="M32" s="30">
        <v>0</v>
      </c>
      <c r="N32" s="13">
        <f t="shared" si="1"/>
        <v>7222.1924199999994</v>
      </c>
      <c r="O32" s="13">
        <f t="shared" si="2"/>
        <v>15301.440040000001</v>
      </c>
      <c r="P32" s="13">
        <f t="shared" si="3"/>
        <v>10140.698539999999</v>
      </c>
      <c r="Q32" s="13">
        <f t="shared" si="4"/>
        <v>4257.1820099999995</v>
      </c>
      <c r="R32" s="13">
        <f>SUM(B32:M32)</f>
        <v>36921.513009999995</v>
      </c>
      <c r="S32" s="13">
        <f>SUM(K31:M31,B32:J32)</f>
        <v>42109.568919999998</v>
      </c>
    </row>
    <row r="33" spans="1:19" ht="11.25" customHeight="1" x14ac:dyDescent="0.2">
      <c r="A33" s="8">
        <v>2022</v>
      </c>
      <c r="B33" s="13">
        <v>0</v>
      </c>
      <c r="C33" s="13">
        <v>0</v>
      </c>
      <c r="D33" s="13">
        <v>0</v>
      </c>
      <c r="E33" s="13">
        <v>0</v>
      </c>
      <c r="F33" s="13">
        <v>0</v>
      </c>
      <c r="G33" s="13">
        <v>0</v>
      </c>
      <c r="H33" s="13">
        <v>0</v>
      </c>
      <c r="I33" s="30">
        <v>7216.3988199999994</v>
      </c>
      <c r="J33" s="30">
        <v>0</v>
      </c>
      <c r="K33" s="30">
        <v>0</v>
      </c>
      <c r="L33" s="30">
        <v>0</v>
      </c>
      <c r="M33" s="30">
        <v>0</v>
      </c>
      <c r="N33" s="13">
        <f t="shared" ref="N33:N35" si="6">SUM(B33:D33)</f>
        <v>0</v>
      </c>
      <c r="O33" s="13">
        <f t="shared" ref="O33:O34" si="7">SUM(E33:G33)</f>
        <v>0</v>
      </c>
      <c r="P33" s="13">
        <f t="shared" ref="P33:P35" si="8">SUM(H33:J33)</f>
        <v>7216.3988199999994</v>
      </c>
      <c r="Q33" s="13">
        <f t="shared" ref="Q33" si="9">SUM(K33:M33)</f>
        <v>0</v>
      </c>
      <c r="R33" s="13">
        <f>SUM(B33:M33)</f>
        <v>7216.3988199999994</v>
      </c>
      <c r="S33" s="13">
        <f>SUM(K32:M32,B33:J33)</f>
        <v>11473.580829999999</v>
      </c>
    </row>
    <row r="34" spans="1:19" ht="11.25" x14ac:dyDescent="0.2">
      <c r="A34" s="8">
        <v>2023</v>
      </c>
      <c r="B34" s="13">
        <v>0</v>
      </c>
      <c r="C34" s="13">
        <v>0</v>
      </c>
      <c r="D34" s="30">
        <v>0</v>
      </c>
      <c r="E34" s="30">
        <v>5890.5036399999999</v>
      </c>
      <c r="F34" s="30">
        <v>0</v>
      </c>
      <c r="G34" s="30">
        <v>7888.4138199999998</v>
      </c>
      <c r="H34" s="30">
        <v>0</v>
      </c>
      <c r="I34" s="30">
        <v>0</v>
      </c>
      <c r="J34" s="30">
        <v>0</v>
      </c>
      <c r="K34" s="30">
        <v>0</v>
      </c>
      <c r="L34" s="30">
        <v>0</v>
      </c>
      <c r="M34" s="30">
        <v>0</v>
      </c>
      <c r="N34" s="13">
        <f t="shared" si="6"/>
        <v>0</v>
      </c>
      <c r="O34" s="13">
        <f t="shared" si="7"/>
        <v>13778.917460000001</v>
      </c>
      <c r="P34" s="13">
        <f t="shared" si="8"/>
        <v>0</v>
      </c>
      <c r="Q34" s="13">
        <f t="shared" ref="Q34" si="10">SUM(K34:M34)</f>
        <v>0</v>
      </c>
      <c r="R34" s="13">
        <f>SUM(B34:M34)</f>
        <v>13778.917460000001</v>
      </c>
      <c r="S34" s="13">
        <f>SUM(K33:M33,B34:J34)</f>
        <v>13778.917460000001</v>
      </c>
    </row>
    <row r="35" spans="1:19" ht="11.25" x14ac:dyDescent="0.2">
      <c r="A35" s="8">
        <v>2024</v>
      </c>
      <c r="B35" s="13">
        <v>9832.1481600000006</v>
      </c>
      <c r="C35" s="13">
        <v>4611.9122100000004</v>
      </c>
      <c r="D35" s="30">
        <v>2316.2074400000001</v>
      </c>
      <c r="E35" s="30">
        <v>3457.0652599999999</v>
      </c>
      <c r="F35" s="30">
        <v>6540.8828100000001</v>
      </c>
      <c r="G35" s="30">
        <v>0</v>
      </c>
      <c r="H35" s="30">
        <v>9132.4637500000008</v>
      </c>
      <c r="I35" s="30">
        <v>6648.0232299999998</v>
      </c>
      <c r="J35" s="30">
        <v>4013.6662099999999</v>
      </c>
      <c r="K35" s="30" t="s">
        <v>15</v>
      </c>
      <c r="L35" s="30" t="s">
        <v>15</v>
      </c>
      <c r="M35" s="30" t="s">
        <v>15</v>
      </c>
      <c r="N35" s="13">
        <f t="shared" si="6"/>
        <v>16760.267810000001</v>
      </c>
      <c r="O35" s="13">
        <f>SUM(E35:G35)</f>
        <v>9997.9480700000004</v>
      </c>
      <c r="P35" s="13">
        <f t="shared" si="8"/>
        <v>19794.153190000001</v>
      </c>
      <c r="Q35" s="30" t="s">
        <v>15</v>
      </c>
      <c r="R35" s="30" t="s">
        <v>15</v>
      </c>
      <c r="S35" s="13">
        <f>SUM(K34:M34,B35:J35)</f>
        <v>46552.369070000001</v>
      </c>
    </row>
    <row r="36" spans="1:19" ht="11.25" customHeight="1" x14ac:dyDescent="0.2">
      <c r="A36" s="8"/>
      <c r="B36" s="12"/>
      <c r="C36" s="12"/>
      <c r="D36" s="12"/>
      <c r="E36" s="12"/>
      <c r="F36" s="12"/>
      <c r="G36" s="29" t="s">
        <v>16</v>
      </c>
      <c r="H36" s="12"/>
      <c r="I36" s="12"/>
      <c r="J36" s="12"/>
      <c r="K36" s="12"/>
      <c r="L36" s="12"/>
      <c r="M36" s="12"/>
      <c r="N36" s="12"/>
      <c r="O36" s="12"/>
      <c r="P36" s="12"/>
      <c r="Q36" s="12"/>
      <c r="R36" s="12"/>
      <c r="S36" s="12"/>
    </row>
    <row r="37" spans="1:19" ht="11.25" customHeight="1" x14ac:dyDescent="0.2">
      <c r="A37" s="8">
        <v>1995</v>
      </c>
      <c r="B37" s="13">
        <v>4236.8456900000001</v>
      </c>
      <c r="C37" s="13">
        <v>1978.1176800000001</v>
      </c>
      <c r="D37" s="13">
        <v>2667.4162900000001</v>
      </c>
      <c r="E37" s="13">
        <v>3347.1661300000001</v>
      </c>
      <c r="F37" s="13">
        <v>2300.3295699999999</v>
      </c>
      <c r="G37" s="13">
        <v>5968.3724099999999</v>
      </c>
      <c r="H37" s="13">
        <v>1002.3783000000001</v>
      </c>
      <c r="I37" s="13">
        <v>4778.1518399999995</v>
      </c>
      <c r="J37" s="13">
        <v>2261.3621800000001</v>
      </c>
      <c r="K37" s="13">
        <v>6462.5453200000002</v>
      </c>
      <c r="L37" s="13">
        <v>2438.25351</v>
      </c>
      <c r="M37" s="13">
        <v>3477.2252900000003</v>
      </c>
      <c r="N37" s="13">
        <f>SUM(B37:D37)</f>
        <v>8882.3796600000005</v>
      </c>
      <c r="O37" s="13">
        <f>SUM(E37:G37)</f>
        <v>11615.868109999999</v>
      </c>
      <c r="P37" s="13">
        <f>SUM(H37:J37)</f>
        <v>8041.8923199999999</v>
      </c>
      <c r="Q37" s="13">
        <f>SUM(K37:M37)</f>
        <v>12378.02412</v>
      </c>
      <c r="R37" s="13">
        <f t="shared" ref="R37:R57" si="11">SUM(B37:M37)</f>
        <v>40918.164210000003</v>
      </c>
      <c r="S37" s="30" t="s">
        <v>19</v>
      </c>
    </row>
    <row r="38" spans="1:19" ht="11.25" customHeight="1" x14ac:dyDescent="0.2">
      <c r="A38" s="8">
        <v>1996</v>
      </c>
      <c r="B38" s="13">
        <v>5109.1863899999998</v>
      </c>
      <c r="C38" s="13">
        <v>5568.4659800000009</v>
      </c>
      <c r="D38" s="13">
        <v>4102.6015800000005</v>
      </c>
      <c r="E38" s="13">
        <v>4317.3399500000005</v>
      </c>
      <c r="F38" s="13">
        <v>2617.5772700000002</v>
      </c>
      <c r="G38" s="13">
        <v>6633.3205400000006</v>
      </c>
      <c r="H38" s="13">
        <v>10980.38018</v>
      </c>
      <c r="I38" s="13">
        <v>10519.445089999999</v>
      </c>
      <c r="J38" s="13">
        <v>7567.9580900000001</v>
      </c>
      <c r="K38" s="13">
        <v>23926.949969999998</v>
      </c>
      <c r="L38" s="13">
        <v>22401.635409999999</v>
      </c>
      <c r="M38" s="13">
        <v>19276.715150000004</v>
      </c>
      <c r="N38" s="13">
        <f t="shared" ref="N38:N63" si="12">SUM(B38:D38)</f>
        <v>14780.25395</v>
      </c>
      <c r="O38" s="13">
        <f t="shared" ref="O38:O63" si="13">SUM(E38:G38)</f>
        <v>13568.237760000002</v>
      </c>
      <c r="P38" s="13">
        <f t="shared" ref="P38:P63" si="14">SUM(H38:J38)</f>
        <v>29067.783360000001</v>
      </c>
      <c r="Q38" s="13">
        <f t="shared" ref="Q38:Q63" si="15">SUM(K38:M38)</f>
        <v>65605.300530000008</v>
      </c>
      <c r="R38" s="13">
        <f t="shared" si="11"/>
        <v>123021.57560000001</v>
      </c>
      <c r="S38" s="13">
        <f t="shared" ref="S38:S58" si="16">SUM(K37:M37,B38:J38)</f>
        <v>69794.299190000005</v>
      </c>
    </row>
    <row r="39" spans="1:19" ht="11.25" customHeight="1" x14ac:dyDescent="0.2">
      <c r="A39" s="8">
        <v>1997</v>
      </c>
      <c r="B39" s="13">
        <v>24703.98777</v>
      </c>
      <c r="C39" s="13">
        <v>9630.2398499999999</v>
      </c>
      <c r="D39" s="13">
        <v>20028.5393</v>
      </c>
      <c r="E39" s="13">
        <v>30895.205880000001</v>
      </c>
      <c r="F39" s="13">
        <v>18304.189750000001</v>
      </c>
      <c r="G39" s="13">
        <v>22822.257920000004</v>
      </c>
      <c r="H39" s="13">
        <v>29170.285760000002</v>
      </c>
      <c r="I39" s="13">
        <v>11807.61736</v>
      </c>
      <c r="J39" s="13">
        <v>34456.09244</v>
      </c>
      <c r="K39" s="13">
        <v>17103.473309999998</v>
      </c>
      <c r="L39" s="13">
        <v>19100.147219999999</v>
      </c>
      <c r="M39" s="13">
        <v>22626.884280000002</v>
      </c>
      <c r="N39" s="13">
        <f t="shared" si="12"/>
        <v>54362.766919999995</v>
      </c>
      <c r="O39" s="13">
        <f t="shared" si="13"/>
        <v>72021.653550000003</v>
      </c>
      <c r="P39" s="13">
        <f t="shared" si="14"/>
        <v>75433.99556000001</v>
      </c>
      <c r="Q39" s="13">
        <f t="shared" si="15"/>
        <v>58830.504809999999</v>
      </c>
      <c r="R39" s="13">
        <f t="shared" si="11"/>
        <v>260648.92084000004</v>
      </c>
      <c r="S39" s="13">
        <f t="shared" si="16"/>
        <v>267423.71656000003</v>
      </c>
    </row>
    <row r="40" spans="1:19" ht="11.25" customHeight="1" x14ac:dyDescent="0.2">
      <c r="A40" s="8">
        <v>1998</v>
      </c>
      <c r="B40" s="13">
        <v>27550.452929999999</v>
      </c>
      <c r="C40" s="13">
        <v>9186.414929999999</v>
      </c>
      <c r="D40" s="13">
        <v>19660.179769999999</v>
      </c>
      <c r="E40" s="13">
        <v>22793.618539999999</v>
      </c>
      <c r="F40" s="13">
        <v>21868.036190000003</v>
      </c>
      <c r="G40" s="13">
        <v>15930.031040000002</v>
      </c>
      <c r="H40" s="13">
        <v>25495.063440000002</v>
      </c>
      <c r="I40" s="13">
        <v>13086.096870000001</v>
      </c>
      <c r="J40" s="13">
        <v>12666.2844</v>
      </c>
      <c r="K40" s="13">
        <v>12502.244370000002</v>
      </c>
      <c r="L40" s="13">
        <v>16428.53674</v>
      </c>
      <c r="M40" s="13">
        <v>22631.016100000001</v>
      </c>
      <c r="N40" s="13">
        <f t="shared" si="12"/>
        <v>56397.047630000001</v>
      </c>
      <c r="O40" s="13">
        <f t="shared" si="13"/>
        <v>60591.685770000004</v>
      </c>
      <c r="P40" s="13">
        <f t="shared" si="14"/>
        <v>51247.444710000011</v>
      </c>
      <c r="Q40" s="13">
        <f t="shared" si="15"/>
        <v>51561.797210000004</v>
      </c>
      <c r="R40" s="13">
        <f t="shared" si="11"/>
        <v>219797.97532000003</v>
      </c>
      <c r="S40" s="13">
        <f t="shared" si="16"/>
        <v>227066.68292000002</v>
      </c>
    </row>
    <row r="41" spans="1:19" ht="11.25" customHeight="1" x14ac:dyDescent="0.2">
      <c r="A41" s="8">
        <v>1999</v>
      </c>
      <c r="B41" s="13">
        <v>15563.545689999999</v>
      </c>
      <c r="C41" s="13">
        <v>8701.2841300000018</v>
      </c>
      <c r="D41" s="13">
        <v>13183.06143</v>
      </c>
      <c r="E41" s="13">
        <v>16768.038210000002</v>
      </c>
      <c r="F41" s="13">
        <v>16902.750480000002</v>
      </c>
      <c r="G41" s="13">
        <v>17654.749420000004</v>
      </c>
      <c r="H41" s="13">
        <v>21245.028420000002</v>
      </c>
      <c r="I41" s="13">
        <v>50681.77807</v>
      </c>
      <c r="J41" s="13">
        <v>45989.637540000003</v>
      </c>
      <c r="K41" s="13">
        <v>18094.94687</v>
      </c>
      <c r="L41" s="13">
        <v>12976.85389</v>
      </c>
      <c r="M41" s="13">
        <v>20953.330859999998</v>
      </c>
      <c r="N41" s="13">
        <f t="shared" si="12"/>
        <v>37447.891250000001</v>
      </c>
      <c r="O41" s="13">
        <f t="shared" si="13"/>
        <v>51325.538110000009</v>
      </c>
      <c r="P41" s="13">
        <f t="shared" si="14"/>
        <v>117916.44403000001</v>
      </c>
      <c r="Q41" s="13">
        <f t="shared" si="15"/>
        <v>52025.13162</v>
      </c>
      <c r="R41" s="13">
        <f t="shared" si="11"/>
        <v>258715.00500999999</v>
      </c>
      <c r="S41" s="13">
        <f t="shared" si="16"/>
        <v>258251.67059999998</v>
      </c>
    </row>
    <row r="42" spans="1:19" ht="11.25" customHeight="1" x14ac:dyDescent="0.2">
      <c r="A42" s="8">
        <v>2000</v>
      </c>
      <c r="B42" s="13">
        <v>9630.6571899999999</v>
      </c>
      <c r="C42" s="13">
        <v>13524.43477</v>
      </c>
      <c r="D42" s="13">
        <v>21364.348390000003</v>
      </c>
      <c r="E42" s="13">
        <v>13954.23799</v>
      </c>
      <c r="F42" s="13">
        <v>23785.386240000003</v>
      </c>
      <c r="G42" s="13">
        <v>17673.816930000001</v>
      </c>
      <c r="H42" s="13">
        <v>17063.652760000001</v>
      </c>
      <c r="I42" s="13">
        <v>22087.669450000001</v>
      </c>
      <c r="J42" s="13">
        <v>15270.790150000001</v>
      </c>
      <c r="K42" s="13">
        <v>20182.459990000003</v>
      </c>
      <c r="L42" s="13">
        <v>25358.346860000001</v>
      </c>
      <c r="M42" s="13">
        <v>17224.853030000002</v>
      </c>
      <c r="N42" s="13">
        <f t="shared" si="12"/>
        <v>44519.440350000004</v>
      </c>
      <c r="O42" s="13">
        <f t="shared" si="13"/>
        <v>55413.441160000002</v>
      </c>
      <c r="P42" s="13">
        <f t="shared" si="14"/>
        <v>54422.112359999999</v>
      </c>
      <c r="Q42" s="13">
        <f t="shared" si="15"/>
        <v>62765.659880000007</v>
      </c>
      <c r="R42" s="13">
        <f t="shared" si="11"/>
        <v>217120.65375</v>
      </c>
      <c r="S42" s="13">
        <f t="shared" si="16"/>
        <v>206380.12549000001</v>
      </c>
    </row>
    <row r="43" spans="1:19" ht="11.25" customHeight="1" x14ac:dyDescent="0.2">
      <c r="A43" s="8">
        <v>2001</v>
      </c>
      <c r="B43" s="13">
        <v>11820.743550000001</v>
      </c>
      <c r="C43" s="13">
        <v>16566.2343</v>
      </c>
      <c r="D43" s="13">
        <v>16756.26799</v>
      </c>
      <c r="E43" s="13">
        <v>12210.106370000001</v>
      </c>
      <c r="F43" s="13">
        <v>23390.526390000003</v>
      </c>
      <c r="G43" s="13">
        <v>15684.240110000002</v>
      </c>
      <c r="H43" s="13">
        <v>16740.56307</v>
      </c>
      <c r="I43" s="13">
        <v>17771.947270000001</v>
      </c>
      <c r="J43" s="13">
        <v>12640.94447</v>
      </c>
      <c r="K43" s="13">
        <v>20688.035059999998</v>
      </c>
      <c r="L43" s="13">
        <v>16771.72035</v>
      </c>
      <c r="M43" s="13">
        <v>16122.84597</v>
      </c>
      <c r="N43" s="13">
        <f t="shared" si="12"/>
        <v>45143.245840000003</v>
      </c>
      <c r="O43" s="13">
        <f t="shared" si="13"/>
        <v>51284.872870000007</v>
      </c>
      <c r="P43" s="13">
        <f t="shared" si="14"/>
        <v>47153.454810000003</v>
      </c>
      <c r="Q43" s="13">
        <f t="shared" si="15"/>
        <v>53582.60138</v>
      </c>
      <c r="R43" s="13">
        <f t="shared" si="11"/>
        <v>197164.17489999998</v>
      </c>
      <c r="S43" s="13">
        <f t="shared" si="16"/>
        <v>206347.23340000003</v>
      </c>
    </row>
    <row r="44" spans="1:19" ht="11.25" customHeight="1" x14ac:dyDescent="0.2">
      <c r="A44" s="8">
        <v>2002</v>
      </c>
      <c r="B44" s="13">
        <v>576.54366000000005</v>
      </c>
      <c r="C44" s="13">
        <v>469.34734000000003</v>
      </c>
      <c r="D44" s="13">
        <v>9572.0270799999998</v>
      </c>
      <c r="E44" s="13">
        <v>926.45630000000006</v>
      </c>
      <c r="F44" s="13">
        <v>718.56399999999996</v>
      </c>
      <c r="G44" s="13">
        <v>362.38817999999998</v>
      </c>
      <c r="H44" s="13">
        <v>4187.1190900000001</v>
      </c>
      <c r="I44" s="13">
        <v>233.03896</v>
      </c>
      <c r="J44" s="13">
        <v>233.98529000000002</v>
      </c>
      <c r="K44" s="13">
        <v>364.81753000000003</v>
      </c>
      <c r="L44" s="13">
        <v>274.00989000000004</v>
      </c>
      <c r="M44" s="13">
        <v>357.80590999999998</v>
      </c>
      <c r="N44" s="13">
        <f t="shared" si="12"/>
        <v>10617.918079999999</v>
      </c>
      <c r="O44" s="13">
        <f t="shared" si="13"/>
        <v>2007.4084800000001</v>
      </c>
      <c r="P44" s="13">
        <f t="shared" si="14"/>
        <v>4654.1433399999996</v>
      </c>
      <c r="Q44" s="13">
        <f t="shared" si="15"/>
        <v>996.63333000000011</v>
      </c>
      <c r="R44" s="13">
        <f t="shared" si="11"/>
        <v>18276.103230000004</v>
      </c>
      <c r="S44" s="13">
        <f t="shared" si="16"/>
        <v>70862.071279999989</v>
      </c>
    </row>
    <row r="45" spans="1:19" ht="11.25" customHeight="1" x14ac:dyDescent="0.2">
      <c r="A45" s="8">
        <v>2003</v>
      </c>
      <c r="B45" s="13">
        <v>258.46821</v>
      </c>
      <c r="C45" s="13">
        <v>276.82809000000003</v>
      </c>
      <c r="D45" s="13">
        <v>332.47368</v>
      </c>
      <c r="E45" s="13">
        <v>364.69664</v>
      </c>
      <c r="F45" s="13">
        <v>537.82729000000006</v>
      </c>
      <c r="G45" s="13">
        <v>436.50453000000005</v>
      </c>
      <c r="H45" s="13">
        <v>257.63815</v>
      </c>
      <c r="I45" s="13">
        <v>329.18423999999999</v>
      </c>
      <c r="J45" s="13">
        <v>297.98615000000001</v>
      </c>
      <c r="K45" s="13">
        <v>260.56492000000003</v>
      </c>
      <c r="L45" s="13">
        <v>242.24893</v>
      </c>
      <c r="M45" s="13">
        <v>304.22622999999999</v>
      </c>
      <c r="N45" s="13">
        <f t="shared" si="12"/>
        <v>867.76998000000003</v>
      </c>
      <c r="O45" s="13">
        <f t="shared" si="13"/>
        <v>1339.02846</v>
      </c>
      <c r="P45" s="13">
        <f t="shared" si="14"/>
        <v>884.80853999999999</v>
      </c>
      <c r="Q45" s="13">
        <f t="shared" si="15"/>
        <v>807.04007999999999</v>
      </c>
      <c r="R45" s="13">
        <f t="shared" si="11"/>
        <v>3898.6470600000002</v>
      </c>
      <c r="S45" s="13">
        <f t="shared" si="16"/>
        <v>4088.240310000001</v>
      </c>
    </row>
    <row r="46" spans="1:19" ht="11.25" customHeight="1" x14ac:dyDescent="0.2">
      <c r="A46" s="8">
        <v>2004</v>
      </c>
      <c r="B46" s="13">
        <v>206.53864000000002</v>
      </c>
      <c r="C46" s="13">
        <v>329.68165999999997</v>
      </c>
      <c r="D46" s="13">
        <v>514.90900999999997</v>
      </c>
      <c r="E46" s="13">
        <v>469.31191999999999</v>
      </c>
      <c r="F46" s="13">
        <v>348.64598999999998</v>
      </c>
      <c r="G46" s="13">
        <v>418.37718999999998</v>
      </c>
      <c r="H46" s="13">
        <v>364.70510999999999</v>
      </c>
      <c r="I46" s="13">
        <v>399.42364000000003</v>
      </c>
      <c r="J46" s="13">
        <v>122.50084</v>
      </c>
      <c r="K46" s="13">
        <v>83.966960000000014</v>
      </c>
      <c r="L46" s="13">
        <v>188.28964000000002</v>
      </c>
      <c r="M46" s="13">
        <v>160.67898000000002</v>
      </c>
      <c r="N46" s="13">
        <f t="shared" si="12"/>
        <v>1051.1293099999998</v>
      </c>
      <c r="O46" s="13">
        <f t="shared" si="13"/>
        <v>1236.3351</v>
      </c>
      <c r="P46" s="13">
        <f t="shared" si="14"/>
        <v>886.62959000000012</v>
      </c>
      <c r="Q46" s="13">
        <f t="shared" si="15"/>
        <v>432.93558000000007</v>
      </c>
      <c r="R46" s="13">
        <f t="shared" si="11"/>
        <v>3607.0295800000004</v>
      </c>
      <c r="S46" s="13">
        <f t="shared" si="16"/>
        <v>3981.1340800000003</v>
      </c>
    </row>
    <row r="47" spans="1:19" ht="11.25" customHeight="1" x14ac:dyDescent="0.2">
      <c r="A47" s="8">
        <v>2005</v>
      </c>
      <c r="B47" s="13">
        <v>570.74093999999991</v>
      </c>
      <c r="C47" s="13">
        <v>520.20353</v>
      </c>
      <c r="D47" s="13">
        <v>922.50004000000001</v>
      </c>
      <c r="E47" s="13">
        <v>691.83344999999997</v>
      </c>
      <c r="F47" s="13">
        <v>4898.9594500000003</v>
      </c>
      <c r="G47" s="13">
        <v>7765.0049400000007</v>
      </c>
      <c r="H47" s="13">
        <v>6549.6431000000011</v>
      </c>
      <c r="I47" s="13">
        <v>4700.2263000000003</v>
      </c>
      <c r="J47" s="13">
        <v>13647.198179999999</v>
      </c>
      <c r="K47" s="13">
        <v>9279.4848299999994</v>
      </c>
      <c r="L47" s="13">
        <v>6925.8235200000008</v>
      </c>
      <c r="M47" s="13">
        <v>7070.3710000000001</v>
      </c>
      <c r="N47" s="13">
        <f t="shared" si="12"/>
        <v>2013.4445099999998</v>
      </c>
      <c r="O47" s="13">
        <f t="shared" si="13"/>
        <v>13355.797840000001</v>
      </c>
      <c r="P47" s="13">
        <f t="shared" si="14"/>
        <v>24897.067580000003</v>
      </c>
      <c r="Q47" s="13">
        <f t="shared" si="15"/>
        <v>23275.679349999999</v>
      </c>
      <c r="R47" s="13">
        <f t="shared" si="11"/>
        <v>63541.989280000002</v>
      </c>
      <c r="S47" s="13">
        <f t="shared" si="16"/>
        <v>40699.245510000001</v>
      </c>
    </row>
    <row r="48" spans="1:19" ht="11.25" customHeight="1" x14ac:dyDescent="0.2">
      <c r="A48" s="8">
        <v>2006</v>
      </c>
      <c r="B48" s="13">
        <v>19834.588620000002</v>
      </c>
      <c r="C48" s="13">
        <v>7897.7429300000013</v>
      </c>
      <c r="D48" s="13">
        <v>16624.236089999999</v>
      </c>
      <c r="E48" s="13">
        <v>14531.162800000002</v>
      </c>
      <c r="F48" s="13">
        <v>20907.575150000004</v>
      </c>
      <c r="G48" s="13">
        <v>22439.655699999999</v>
      </c>
      <c r="H48" s="13">
        <v>18607.756860000001</v>
      </c>
      <c r="I48" s="13">
        <v>32569.766460000003</v>
      </c>
      <c r="J48" s="13">
        <v>27012.078940000003</v>
      </c>
      <c r="K48" s="13">
        <v>5453.5029999999997</v>
      </c>
      <c r="L48" s="13">
        <v>18293.522170000004</v>
      </c>
      <c r="M48" s="13">
        <v>10248.292670000001</v>
      </c>
      <c r="N48" s="13">
        <f t="shared" si="12"/>
        <v>44356.567640000001</v>
      </c>
      <c r="O48" s="13">
        <f t="shared" si="13"/>
        <v>57878.393650000013</v>
      </c>
      <c r="P48" s="13">
        <f t="shared" si="14"/>
        <v>78189.602260000014</v>
      </c>
      <c r="Q48" s="13">
        <f t="shared" si="15"/>
        <v>33995.317840000003</v>
      </c>
      <c r="R48" s="13">
        <f t="shared" si="11"/>
        <v>214419.88139000002</v>
      </c>
      <c r="S48" s="13">
        <f t="shared" si="16"/>
        <v>203700.24290000004</v>
      </c>
    </row>
    <row r="49" spans="1:19" ht="11.25" customHeight="1" x14ac:dyDescent="0.2">
      <c r="A49" s="8">
        <v>2007</v>
      </c>
      <c r="B49" s="13">
        <v>18101.662039999999</v>
      </c>
      <c r="C49" s="13">
        <v>21520.690730000002</v>
      </c>
      <c r="D49" s="13">
        <v>23977.889320000002</v>
      </c>
      <c r="E49" s="13">
        <v>22212.419460000001</v>
      </c>
      <c r="F49" s="13">
        <v>22659.921129999999</v>
      </c>
      <c r="G49" s="13">
        <v>20640.353580000003</v>
      </c>
      <c r="H49" s="13">
        <v>24570.191030000002</v>
      </c>
      <c r="I49" s="13">
        <v>32084.086650000001</v>
      </c>
      <c r="J49" s="13">
        <v>19908.923650000004</v>
      </c>
      <c r="K49" s="13">
        <v>16442.590780000002</v>
      </c>
      <c r="L49" s="13">
        <v>25894.497859999999</v>
      </c>
      <c r="M49" s="13">
        <v>33500.668740000001</v>
      </c>
      <c r="N49" s="13">
        <f t="shared" si="12"/>
        <v>63600.24209</v>
      </c>
      <c r="O49" s="13">
        <f t="shared" si="13"/>
        <v>65512.694170000002</v>
      </c>
      <c r="P49" s="13">
        <f t="shared" si="14"/>
        <v>76563.201330000011</v>
      </c>
      <c r="Q49" s="13">
        <f t="shared" si="15"/>
        <v>75837.757379999995</v>
      </c>
      <c r="R49" s="13">
        <f t="shared" si="11"/>
        <v>281513.89497000008</v>
      </c>
      <c r="S49" s="13">
        <f t="shared" si="16"/>
        <v>239671.45543000003</v>
      </c>
    </row>
    <row r="50" spans="1:19" ht="11.25" customHeight="1" x14ac:dyDescent="0.2">
      <c r="A50" s="8">
        <v>2008</v>
      </c>
      <c r="B50" s="13">
        <v>36520.702680000002</v>
      </c>
      <c r="C50" s="13">
        <v>24960.671890000001</v>
      </c>
      <c r="D50" s="13">
        <v>24127.865300000001</v>
      </c>
      <c r="E50" s="13">
        <v>38161.809070000003</v>
      </c>
      <c r="F50" s="13">
        <v>18257.20204</v>
      </c>
      <c r="G50" s="13">
        <v>33997.067719999999</v>
      </c>
      <c r="H50" s="13">
        <v>39550.898310000004</v>
      </c>
      <c r="I50" s="13">
        <v>18924.462480000002</v>
      </c>
      <c r="J50" s="13">
        <v>33912.427780000005</v>
      </c>
      <c r="K50" s="13">
        <v>30943.73359</v>
      </c>
      <c r="L50" s="13">
        <v>13614.195210000002</v>
      </c>
      <c r="M50" s="13">
        <v>28511.59619</v>
      </c>
      <c r="N50" s="13">
        <f t="shared" si="12"/>
        <v>85609.239870000005</v>
      </c>
      <c r="O50" s="13">
        <f t="shared" si="13"/>
        <v>90416.078830000013</v>
      </c>
      <c r="P50" s="13">
        <f t="shared" si="14"/>
        <v>92387.788570000004</v>
      </c>
      <c r="Q50" s="13">
        <f t="shared" si="15"/>
        <v>73069.524990000005</v>
      </c>
      <c r="R50" s="13">
        <f t="shared" si="11"/>
        <v>341482.63226000004</v>
      </c>
      <c r="S50" s="13">
        <f t="shared" si="16"/>
        <v>344250.86465000006</v>
      </c>
    </row>
    <row r="51" spans="1:19" ht="11.25" customHeight="1" x14ac:dyDescent="0.2">
      <c r="A51" s="8">
        <v>2009</v>
      </c>
      <c r="B51" s="13">
        <v>12807.087370000001</v>
      </c>
      <c r="C51" s="13">
        <v>12357.805460000001</v>
      </c>
      <c r="D51" s="13">
        <v>11653.11609</v>
      </c>
      <c r="E51" s="13">
        <v>18509.76281</v>
      </c>
      <c r="F51" s="13">
        <v>24101.880109999998</v>
      </c>
      <c r="G51" s="13">
        <v>27882.05112</v>
      </c>
      <c r="H51" s="13">
        <v>28494.740120000002</v>
      </c>
      <c r="I51" s="13">
        <v>34816.477079999997</v>
      </c>
      <c r="J51" s="13">
        <v>41700.97393</v>
      </c>
      <c r="K51" s="13">
        <v>52376.090689999997</v>
      </c>
      <c r="L51" s="13">
        <v>54403.643910000006</v>
      </c>
      <c r="M51" s="13">
        <v>66173.084669999997</v>
      </c>
      <c r="N51" s="13">
        <f t="shared" si="12"/>
        <v>36818.008920000007</v>
      </c>
      <c r="O51" s="13">
        <f t="shared" si="13"/>
        <v>70493.694040000002</v>
      </c>
      <c r="P51" s="13">
        <f t="shared" si="14"/>
        <v>105012.19112999999</v>
      </c>
      <c r="Q51" s="13">
        <f t="shared" si="15"/>
        <v>172952.81926999998</v>
      </c>
      <c r="R51" s="13">
        <f t="shared" si="11"/>
        <v>385276.71335999999</v>
      </c>
      <c r="S51" s="13">
        <f t="shared" si="16"/>
        <v>285393.41907999996</v>
      </c>
    </row>
    <row r="52" spans="1:19" ht="11.25" customHeight="1" x14ac:dyDescent="0.2">
      <c r="A52" s="8">
        <v>2010</v>
      </c>
      <c r="B52" s="13">
        <v>48023.850490000004</v>
      </c>
      <c r="C52" s="13">
        <v>56473.836649999997</v>
      </c>
      <c r="D52" s="13">
        <v>68486.402600000016</v>
      </c>
      <c r="E52" s="13">
        <v>89115.012910000005</v>
      </c>
      <c r="F52" s="13">
        <v>70575.003730000011</v>
      </c>
      <c r="G52" s="13">
        <v>79967.918799999999</v>
      </c>
      <c r="H52" s="13">
        <v>99455.534639999998</v>
      </c>
      <c r="I52" s="13">
        <v>67550.435260000013</v>
      </c>
      <c r="J52" s="13">
        <v>87943.830590000012</v>
      </c>
      <c r="K52" s="13">
        <v>73189.286170000007</v>
      </c>
      <c r="L52" s="13">
        <v>82103.67704000001</v>
      </c>
      <c r="M52" s="13">
        <v>78745.559200000003</v>
      </c>
      <c r="N52" s="13">
        <f t="shared" si="12"/>
        <v>172984.08974000002</v>
      </c>
      <c r="O52" s="13">
        <f t="shared" si="13"/>
        <v>239657.93544000003</v>
      </c>
      <c r="P52" s="13">
        <f t="shared" si="14"/>
        <v>254949.80049000005</v>
      </c>
      <c r="Q52" s="13">
        <f t="shared" si="15"/>
        <v>234038.52241000003</v>
      </c>
      <c r="R52" s="13">
        <f t="shared" si="11"/>
        <v>901630.34808000003</v>
      </c>
      <c r="S52" s="13">
        <f t="shared" si="16"/>
        <v>840544.64494000003</v>
      </c>
    </row>
    <row r="53" spans="1:19" ht="11.25" customHeight="1" x14ac:dyDescent="0.2">
      <c r="A53" s="8">
        <v>2011</v>
      </c>
      <c r="B53" s="13">
        <v>64219.96658</v>
      </c>
      <c r="C53" s="13">
        <v>66341.976469999994</v>
      </c>
      <c r="D53" s="13">
        <v>104464.91363</v>
      </c>
      <c r="E53" s="13">
        <v>89240.938710000017</v>
      </c>
      <c r="F53" s="13">
        <v>101992.12716</v>
      </c>
      <c r="G53" s="13">
        <v>108447.06565</v>
      </c>
      <c r="H53" s="13">
        <v>76590.56173999999</v>
      </c>
      <c r="I53" s="13">
        <v>113980.11471000001</v>
      </c>
      <c r="J53" s="13">
        <v>88522.828240000003</v>
      </c>
      <c r="K53" s="13">
        <v>83839.14</v>
      </c>
      <c r="L53" s="13">
        <v>95473.84</v>
      </c>
      <c r="M53" s="13">
        <v>80359.509999999995</v>
      </c>
      <c r="N53" s="13">
        <f t="shared" si="12"/>
        <v>235026.85668</v>
      </c>
      <c r="O53" s="13">
        <f t="shared" si="13"/>
        <v>299680.13152000005</v>
      </c>
      <c r="P53" s="13">
        <f t="shared" si="14"/>
        <v>279093.50468999997</v>
      </c>
      <c r="Q53" s="13">
        <f t="shared" si="15"/>
        <v>259672.49</v>
      </c>
      <c r="R53" s="13">
        <f t="shared" si="11"/>
        <v>1073472.9828900001</v>
      </c>
      <c r="S53" s="13">
        <f t="shared" si="16"/>
        <v>1047839.0153000001</v>
      </c>
    </row>
    <row r="54" spans="1:19" ht="11.25" customHeight="1" x14ac:dyDescent="0.2">
      <c r="A54" s="8">
        <v>2012</v>
      </c>
      <c r="B54" s="13">
        <v>90980.89</v>
      </c>
      <c r="C54" s="13">
        <v>66032.89</v>
      </c>
      <c r="D54" s="13">
        <v>96173.77</v>
      </c>
      <c r="E54" s="13">
        <v>95684.05</v>
      </c>
      <c r="F54" s="13">
        <v>103509.56</v>
      </c>
      <c r="G54" s="13">
        <v>99701.91</v>
      </c>
      <c r="H54" s="13">
        <v>105257.46</v>
      </c>
      <c r="I54" s="13">
        <v>95891.95</v>
      </c>
      <c r="J54" s="13">
        <v>87807.72</v>
      </c>
      <c r="K54" s="13">
        <v>91165.69</v>
      </c>
      <c r="L54" s="13">
        <v>93886.87</v>
      </c>
      <c r="M54" s="13">
        <v>76377.84</v>
      </c>
      <c r="N54" s="13">
        <f t="shared" si="12"/>
        <v>253187.55</v>
      </c>
      <c r="O54" s="13">
        <f t="shared" si="13"/>
        <v>298895.52</v>
      </c>
      <c r="P54" s="13">
        <f t="shared" si="14"/>
        <v>288957.13</v>
      </c>
      <c r="Q54" s="13">
        <f t="shared" si="15"/>
        <v>261430.39999999999</v>
      </c>
      <c r="R54" s="13">
        <f t="shared" si="11"/>
        <v>1102470.5999999999</v>
      </c>
      <c r="S54" s="13">
        <f t="shared" si="16"/>
        <v>1100712.6900000002</v>
      </c>
    </row>
    <row r="55" spans="1:19" ht="11.25" customHeight="1" x14ac:dyDescent="0.2">
      <c r="A55" s="8">
        <v>2013</v>
      </c>
      <c r="B55" s="13">
        <v>87286.430000000008</v>
      </c>
      <c r="C55" s="13">
        <v>57384.25</v>
      </c>
      <c r="D55" s="13">
        <v>78525.37</v>
      </c>
      <c r="E55" s="13">
        <v>85558.55</v>
      </c>
      <c r="F55" s="13">
        <v>74566.03</v>
      </c>
      <c r="G55" s="13">
        <v>72961.350000000006</v>
      </c>
      <c r="H55" s="13">
        <v>88204.27</v>
      </c>
      <c r="I55" s="13">
        <v>81034.03</v>
      </c>
      <c r="J55" s="13">
        <v>73054.52</v>
      </c>
      <c r="K55" s="13">
        <v>63241.64</v>
      </c>
      <c r="L55" s="13">
        <v>73290.14</v>
      </c>
      <c r="M55" s="13">
        <v>59379.32</v>
      </c>
      <c r="N55" s="13">
        <f t="shared" si="12"/>
        <v>223196.05</v>
      </c>
      <c r="O55" s="13">
        <f t="shared" si="13"/>
        <v>233085.93000000002</v>
      </c>
      <c r="P55" s="13">
        <f t="shared" si="14"/>
        <v>242292.82</v>
      </c>
      <c r="Q55" s="13">
        <f t="shared" si="15"/>
        <v>195911.1</v>
      </c>
      <c r="R55" s="13">
        <f t="shared" si="11"/>
        <v>894485.9</v>
      </c>
      <c r="S55" s="13">
        <f t="shared" si="16"/>
        <v>960005.20000000007</v>
      </c>
    </row>
    <row r="56" spans="1:19" ht="11.25" customHeight="1" x14ac:dyDescent="0.2">
      <c r="A56" s="8">
        <v>2014</v>
      </c>
      <c r="B56" s="13">
        <v>67438.14</v>
      </c>
      <c r="C56" s="13">
        <v>47634.51</v>
      </c>
      <c r="D56" s="13">
        <v>67180.19</v>
      </c>
      <c r="E56" s="13">
        <v>68646.27</v>
      </c>
      <c r="F56" s="13">
        <v>75891.97</v>
      </c>
      <c r="G56" s="13">
        <v>56959.98</v>
      </c>
      <c r="H56" s="13">
        <v>79754.290000000008</v>
      </c>
      <c r="I56" s="13">
        <v>63566.58</v>
      </c>
      <c r="J56" s="13">
        <v>87512.81</v>
      </c>
      <c r="K56" s="13">
        <v>74087.86</v>
      </c>
      <c r="L56" s="13">
        <v>69403.95</v>
      </c>
      <c r="M56" s="13">
        <v>67070.080000000002</v>
      </c>
      <c r="N56" s="13">
        <f t="shared" si="12"/>
        <v>182252.84</v>
      </c>
      <c r="O56" s="13">
        <f t="shared" si="13"/>
        <v>201498.22</v>
      </c>
      <c r="P56" s="13">
        <f t="shared" si="14"/>
        <v>230833.68</v>
      </c>
      <c r="Q56" s="13">
        <f t="shared" si="15"/>
        <v>210561.89</v>
      </c>
      <c r="R56" s="13">
        <f t="shared" si="11"/>
        <v>825146.62999999989</v>
      </c>
      <c r="S56" s="13">
        <f t="shared" si="16"/>
        <v>810495.84000000008</v>
      </c>
    </row>
    <row r="57" spans="1:19" ht="11.25" customHeight="1" x14ac:dyDescent="0.2">
      <c r="A57" s="8">
        <v>2015</v>
      </c>
      <c r="B57" s="13">
        <v>76819.820000000007</v>
      </c>
      <c r="C57" s="13">
        <v>52084.340000000004</v>
      </c>
      <c r="D57" s="13">
        <v>69618.78</v>
      </c>
      <c r="E57" s="13">
        <v>85590.12</v>
      </c>
      <c r="F57" s="13">
        <v>80372.600000000006</v>
      </c>
      <c r="G57" s="13">
        <v>84909.440000000002</v>
      </c>
      <c r="H57" s="13">
        <v>95030.32</v>
      </c>
      <c r="I57" s="13">
        <v>71165.710000000006</v>
      </c>
      <c r="J57" s="13">
        <v>78653.960000000006</v>
      </c>
      <c r="K57" s="13">
        <v>72176.72</v>
      </c>
      <c r="L57" s="13">
        <v>67608.31</v>
      </c>
      <c r="M57" s="13">
        <v>78788.710000000006</v>
      </c>
      <c r="N57" s="13">
        <f t="shared" si="12"/>
        <v>198522.94</v>
      </c>
      <c r="O57" s="13">
        <f t="shared" si="13"/>
        <v>250872.16</v>
      </c>
      <c r="P57" s="13">
        <f t="shared" si="14"/>
        <v>244849.99000000005</v>
      </c>
      <c r="Q57" s="13">
        <f t="shared" si="15"/>
        <v>218573.74</v>
      </c>
      <c r="R57" s="13">
        <f t="shared" si="11"/>
        <v>912818.82999999984</v>
      </c>
      <c r="S57" s="13">
        <f t="shared" si="16"/>
        <v>904806.98</v>
      </c>
    </row>
    <row r="58" spans="1:19" ht="11.25" customHeight="1" x14ac:dyDescent="0.2">
      <c r="A58" s="8">
        <v>2016</v>
      </c>
      <c r="B58" s="13">
        <v>55148.17</v>
      </c>
      <c r="C58" s="13">
        <v>76163.78</v>
      </c>
      <c r="D58" s="13">
        <v>70911.61</v>
      </c>
      <c r="E58" s="13">
        <v>80039.19</v>
      </c>
      <c r="F58" s="13">
        <v>74126.36</v>
      </c>
      <c r="G58" s="13">
        <v>95726.400000000009</v>
      </c>
      <c r="H58" s="13">
        <v>84688.45</v>
      </c>
      <c r="I58" s="13">
        <v>86792.09</v>
      </c>
      <c r="J58" s="13">
        <v>82102.02</v>
      </c>
      <c r="K58" s="13">
        <v>62141.31</v>
      </c>
      <c r="L58" s="13">
        <v>82366.900000000009</v>
      </c>
      <c r="M58" s="13">
        <v>74757.759999999995</v>
      </c>
      <c r="N58" s="13">
        <f t="shared" si="12"/>
        <v>202223.56</v>
      </c>
      <c r="O58" s="13">
        <f t="shared" si="13"/>
        <v>249891.95</v>
      </c>
      <c r="P58" s="13">
        <f t="shared" si="14"/>
        <v>253582.56</v>
      </c>
      <c r="Q58" s="13">
        <f t="shared" si="15"/>
        <v>219265.97000000003</v>
      </c>
      <c r="R58" s="13">
        <f t="shared" ref="R58:R63" si="17">SUM(B58:M58)</f>
        <v>924964.03999999992</v>
      </c>
      <c r="S58" s="13">
        <f t="shared" si="16"/>
        <v>924271.80999999994</v>
      </c>
    </row>
    <row r="59" spans="1:19" ht="11.25" customHeight="1" x14ac:dyDescent="0.2">
      <c r="A59" s="8">
        <v>2017</v>
      </c>
      <c r="B59" s="13">
        <v>78085.399700000009</v>
      </c>
      <c r="C59" s="13">
        <v>67830.126980000001</v>
      </c>
      <c r="D59" s="13">
        <v>81827.136159999995</v>
      </c>
      <c r="E59" s="13">
        <v>69172.629680000013</v>
      </c>
      <c r="F59" s="13">
        <v>98052.7163</v>
      </c>
      <c r="G59" s="13">
        <v>81123.64645</v>
      </c>
      <c r="H59" s="13">
        <v>90687.101120000007</v>
      </c>
      <c r="I59" s="13">
        <v>80824.901850000009</v>
      </c>
      <c r="J59" s="13">
        <v>75962.09852</v>
      </c>
      <c r="K59" s="13">
        <v>66303.927690000011</v>
      </c>
      <c r="L59" s="13">
        <v>80532.400410000002</v>
      </c>
      <c r="M59" s="13">
        <v>95961.76513</v>
      </c>
      <c r="N59" s="13">
        <f t="shared" si="12"/>
        <v>227742.66284</v>
      </c>
      <c r="O59" s="13">
        <f t="shared" si="13"/>
        <v>248348.99243000001</v>
      </c>
      <c r="P59" s="13">
        <f t="shared" si="14"/>
        <v>247474.10149000003</v>
      </c>
      <c r="Q59" s="13">
        <f t="shared" si="15"/>
        <v>242798.09323</v>
      </c>
      <c r="R59" s="13">
        <f t="shared" si="17"/>
        <v>966363.84999000002</v>
      </c>
      <c r="S59" s="13">
        <f t="shared" ref="S59:S63" si="18">SUM(K58:M58,B59:J59)</f>
        <v>942831.72676000011</v>
      </c>
    </row>
    <row r="60" spans="1:19" ht="11.25" customHeight="1" x14ac:dyDescent="0.2">
      <c r="A60" s="8">
        <v>2018</v>
      </c>
      <c r="B60" s="13">
        <v>65551.228050000005</v>
      </c>
      <c r="C60" s="13">
        <v>62026.811770000008</v>
      </c>
      <c r="D60" s="13">
        <v>73704.681049999999</v>
      </c>
      <c r="E60" s="13">
        <v>87860.618230000007</v>
      </c>
      <c r="F60" s="13">
        <v>82100.881940000007</v>
      </c>
      <c r="G60" s="13">
        <v>84274.050629999998</v>
      </c>
      <c r="H60" s="13">
        <v>82251.844290000008</v>
      </c>
      <c r="I60" s="13">
        <v>84146.27221000001</v>
      </c>
      <c r="J60" s="13">
        <v>78310.019480000003</v>
      </c>
      <c r="K60" s="13">
        <v>72437.847020000001</v>
      </c>
      <c r="L60" s="13">
        <v>54265.229480000002</v>
      </c>
      <c r="M60" s="13">
        <v>71990.816590000002</v>
      </c>
      <c r="N60" s="13">
        <f t="shared" si="12"/>
        <v>201282.72087000002</v>
      </c>
      <c r="O60" s="13">
        <f t="shared" si="13"/>
        <v>254235.55080000003</v>
      </c>
      <c r="P60" s="13">
        <f t="shared" si="14"/>
        <v>244708.13598000002</v>
      </c>
      <c r="Q60" s="13">
        <f t="shared" si="15"/>
        <v>198693.89309</v>
      </c>
      <c r="R60" s="13">
        <f t="shared" si="17"/>
        <v>898920.30074000009</v>
      </c>
      <c r="S60" s="13">
        <f t="shared" si="18"/>
        <v>943024.50088000007</v>
      </c>
    </row>
    <row r="61" spans="1:19" ht="11.25" customHeight="1" x14ac:dyDescent="0.2">
      <c r="A61" s="8">
        <v>2019</v>
      </c>
      <c r="B61" s="13">
        <v>60425.324190000007</v>
      </c>
      <c r="C61" s="13">
        <v>65281.409270000004</v>
      </c>
      <c r="D61" s="13">
        <v>68080.028940000004</v>
      </c>
      <c r="E61" s="13">
        <v>90247.606680000012</v>
      </c>
      <c r="F61" s="13">
        <v>88199.092519999991</v>
      </c>
      <c r="G61" s="13">
        <v>77384.694310000006</v>
      </c>
      <c r="H61" s="13">
        <v>77241.140900000013</v>
      </c>
      <c r="I61" s="13">
        <v>70569.79853</v>
      </c>
      <c r="J61" s="13">
        <v>73046.326430000016</v>
      </c>
      <c r="K61" s="13">
        <v>64166.718770000007</v>
      </c>
      <c r="L61" s="13">
        <v>63216.333180000001</v>
      </c>
      <c r="M61" s="13">
        <v>58565.808840000005</v>
      </c>
      <c r="N61" s="13">
        <f t="shared" si="12"/>
        <v>193786.76240000001</v>
      </c>
      <c r="O61" s="13">
        <f t="shared" si="13"/>
        <v>255831.39351000002</v>
      </c>
      <c r="P61" s="13">
        <f t="shared" si="14"/>
        <v>220857.26586000004</v>
      </c>
      <c r="Q61" s="13">
        <f t="shared" si="15"/>
        <v>185948.86079000001</v>
      </c>
      <c r="R61" s="13">
        <f t="shared" si="17"/>
        <v>856424.28256000008</v>
      </c>
      <c r="S61" s="13">
        <f t="shared" si="18"/>
        <v>869169.31486000016</v>
      </c>
    </row>
    <row r="62" spans="1:19" ht="11.25" customHeight="1" x14ac:dyDescent="0.2">
      <c r="A62" s="8">
        <v>2020</v>
      </c>
      <c r="B62" s="13">
        <v>62180.445250000004</v>
      </c>
      <c r="C62" s="13">
        <v>59471.684580000001</v>
      </c>
      <c r="D62" s="13">
        <v>63036.756090000003</v>
      </c>
      <c r="E62" s="13">
        <v>58427.997320000002</v>
      </c>
      <c r="F62" s="13">
        <v>64266.481509999998</v>
      </c>
      <c r="G62" s="13">
        <v>70128.667840000009</v>
      </c>
      <c r="H62" s="13">
        <v>72977.452239999999</v>
      </c>
      <c r="I62" s="13">
        <v>56662.537470000003</v>
      </c>
      <c r="J62" s="13">
        <v>63102.054400000001</v>
      </c>
      <c r="K62" s="13">
        <v>67700.100160000002</v>
      </c>
      <c r="L62" s="13">
        <v>54586.981680000004</v>
      </c>
      <c r="M62" s="13">
        <v>67683.665280000001</v>
      </c>
      <c r="N62" s="13">
        <f t="shared" si="12"/>
        <v>184688.88592</v>
      </c>
      <c r="O62" s="13">
        <f t="shared" si="13"/>
        <v>192823.14667000002</v>
      </c>
      <c r="P62" s="13">
        <f t="shared" si="14"/>
        <v>192742.04410999999</v>
      </c>
      <c r="Q62" s="13">
        <f t="shared" si="15"/>
        <v>189970.74712000001</v>
      </c>
      <c r="R62" s="13">
        <f t="shared" si="17"/>
        <v>760224.82381999993</v>
      </c>
      <c r="S62" s="13">
        <f t="shared" si="18"/>
        <v>756202.93749000004</v>
      </c>
    </row>
    <row r="63" spans="1:19" ht="11.25" customHeight="1" x14ac:dyDescent="0.2">
      <c r="A63" s="8">
        <v>2021</v>
      </c>
      <c r="B63" s="13">
        <v>51370.010999999999</v>
      </c>
      <c r="C63" s="13">
        <v>43318.459800000004</v>
      </c>
      <c r="D63" s="13">
        <v>50805.922859999999</v>
      </c>
      <c r="E63" s="13">
        <v>69508.874820000012</v>
      </c>
      <c r="F63" s="13">
        <v>60178.804840000004</v>
      </c>
      <c r="G63" s="13">
        <v>63556.112620000007</v>
      </c>
      <c r="H63" s="13">
        <v>51158.086210000001</v>
      </c>
      <c r="I63" s="13">
        <v>57257.255440000001</v>
      </c>
      <c r="J63" s="13">
        <v>63542.5406</v>
      </c>
      <c r="K63" s="30">
        <v>50538.194630000005</v>
      </c>
      <c r="L63" s="30">
        <v>45373.303359999998</v>
      </c>
      <c r="M63" s="30">
        <v>67066.281589999999</v>
      </c>
      <c r="N63" s="13">
        <f t="shared" si="12"/>
        <v>145494.39366</v>
      </c>
      <c r="O63" s="13">
        <f t="shared" si="13"/>
        <v>193243.79228000002</v>
      </c>
      <c r="P63" s="13">
        <f t="shared" si="14"/>
        <v>171957.88225</v>
      </c>
      <c r="Q63" s="13">
        <f t="shared" si="15"/>
        <v>162977.77958</v>
      </c>
      <c r="R63" s="13">
        <f t="shared" si="17"/>
        <v>673673.84777000011</v>
      </c>
      <c r="S63" s="13">
        <f t="shared" si="18"/>
        <v>700666.81530999998</v>
      </c>
    </row>
    <row r="64" spans="1:19" ht="11.25" customHeight="1" x14ac:dyDescent="0.2">
      <c r="A64" s="22">
        <v>2022</v>
      </c>
      <c r="B64" s="30">
        <v>0</v>
      </c>
      <c r="C64" s="30">
        <v>0</v>
      </c>
      <c r="D64" s="30">
        <v>49916.584410000003</v>
      </c>
      <c r="E64" s="30">
        <v>0</v>
      </c>
      <c r="F64" s="30">
        <v>0</v>
      </c>
      <c r="G64" s="30">
        <v>75274.188989999995</v>
      </c>
      <c r="H64" s="30">
        <v>56811.787340000003</v>
      </c>
      <c r="I64" s="30">
        <v>49939.517319999999</v>
      </c>
      <c r="J64" s="30">
        <v>52945.222329999997</v>
      </c>
      <c r="K64" s="30">
        <v>63310.849139999998</v>
      </c>
      <c r="L64" s="49">
        <v>60856.822950000002</v>
      </c>
      <c r="M64" s="30">
        <v>0</v>
      </c>
      <c r="N64" s="13">
        <f t="shared" ref="N64:N66" si="19">SUM(B64:D64)</f>
        <v>49916.584410000003</v>
      </c>
      <c r="O64" s="13">
        <f t="shared" ref="O64:O66" si="20">SUM(E64:G64)</f>
        <v>75274.188989999995</v>
      </c>
      <c r="P64" s="13">
        <f t="shared" ref="P64:P66" si="21">SUM(H64:J64)</f>
        <v>159696.52698999998</v>
      </c>
      <c r="Q64" s="13">
        <f t="shared" ref="Q64" si="22">SUM(K64:M64)</f>
        <v>124167.67209000001</v>
      </c>
      <c r="R64" s="13">
        <f t="shared" ref="R64" si="23">SUM(B64:M64)</f>
        <v>409054.97248000005</v>
      </c>
      <c r="S64" s="13">
        <f t="shared" ref="S64" si="24">SUM(K63:M63,B64:J64)</f>
        <v>447865.07997000002</v>
      </c>
    </row>
    <row r="65" spans="1:19" ht="11.25" x14ac:dyDescent="0.2">
      <c r="A65" s="8">
        <v>2023</v>
      </c>
      <c r="B65" s="30">
        <v>0</v>
      </c>
      <c r="C65" s="30">
        <v>49279.375530000005</v>
      </c>
      <c r="D65" s="30">
        <v>0</v>
      </c>
      <c r="E65" s="30">
        <v>0</v>
      </c>
      <c r="F65" s="30">
        <v>0</v>
      </c>
      <c r="G65" s="30">
        <v>62591.442759999998</v>
      </c>
      <c r="H65" s="30">
        <v>71200.90208</v>
      </c>
      <c r="I65" s="30">
        <v>72975.65198000001</v>
      </c>
      <c r="J65" s="30">
        <v>0</v>
      </c>
      <c r="K65" s="30">
        <v>75994.185960000017</v>
      </c>
      <c r="L65" s="30">
        <v>0</v>
      </c>
      <c r="M65" s="30">
        <v>39531.034619999999</v>
      </c>
      <c r="N65" s="13">
        <f t="shared" si="19"/>
        <v>49279.375530000005</v>
      </c>
      <c r="O65" s="13">
        <f t="shared" si="20"/>
        <v>62591.442759999998</v>
      </c>
      <c r="P65" s="13">
        <f t="shared" si="21"/>
        <v>144176.55405999999</v>
      </c>
      <c r="Q65" s="13">
        <f t="shared" ref="Q65" si="25">SUM(K65:M65)</f>
        <v>115525.22058000002</v>
      </c>
      <c r="R65" s="13">
        <f t="shared" ref="R65" si="26">SUM(B65:M65)</f>
        <v>371572.59293000004</v>
      </c>
      <c r="S65" s="13">
        <f>SUM(K64:M64,B65:J65)</f>
        <v>380215.04444000003</v>
      </c>
    </row>
    <row r="66" spans="1:19" ht="11.25" x14ac:dyDescent="0.2">
      <c r="A66" s="8">
        <v>2024</v>
      </c>
      <c r="B66" s="13">
        <v>68251.909110000008</v>
      </c>
      <c r="C66" s="13">
        <v>76550.971420000002</v>
      </c>
      <c r="D66" s="30">
        <v>78865.710000000006</v>
      </c>
      <c r="E66" s="30">
        <v>85303.348900000012</v>
      </c>
      <c r="F66" s="30">
        <v>86511.241739999998</v>
      </c>
      <c r="G66" s="30">
        <v>90703.107109999997</v>
      </c>
      <c r="H66" s="30">
        <v>126971.1905</v>
      </c>
      <c r="I66" s="30">
        <v>68874.257760000008</v>
      </c>
      <c r="J66" s="30">
        <v>81123.651070000007</v>
      </c>
      <c r="K66" s="30" t="s">
        <v>15</v>
      </c>
      <c r="L66" s="30" t="s">
        <v>15</v>
      </c>
      <c r="M66" s="30" t="s">
        <v>15</v>
      </c>
      <c r="N66" s="13">
        <f t="shared" si="19"/>
        <v>223668.59053000004</v>
      </c>
      <c r="O66" s="13">
        <f t="shared" si="20"/>
        <v>262517.69774999999</v>
      </c>
      <c r="P66" s="13">
        <f t="shared" si="21"/>
        <v>276969.09933</v>
      </c>
      <c r="Q66" s="30" t="s">
        <v>15</v>
      </c>
      <c r="R66" s="30" t="s">
        <v>15</v>
      </c>
      <c r="S66" s="13">
        <f>SUM(K65:M65,B66:J66)</f>
        <v>878680.60819000017</v>
      </c>
    </row>
    <row r="67" spans="1:19" ht="11.25" customHeight="1" x14ac:dyDescent="0.2">
      <c r="A67" s="8"/>
      <c r="B67" s="12"/>
      <c r="C67" s="12"/>
      <c r="D67" s="12"/>
      <c r="E67" s="12"/>
      <c r="F67" s="12"/>
      <c r="G67" s="29" t="s">
        <v>17</v>
      </c>
      <c r="H67" s="12"/>
      <c r="I67" s="12"/>
      <c r="J67" s="12"/>
      <c r="K67" s="12"/>
      <c r="L67" s="12"/>
      <c r="M67" s="12"/>
      <c r="N67" s="12"/>
      <c r="O67" s="12"/>
      <c r="P67" s="12"/>
      <c r="Q67" s="12"/>
      <c r="R67" s="12"/>
      <c r="S67" s="12"/>
    </row>
    <row r="68" spans="1:19" ht="11.25" customHeight="1" x14ac:dyDescent="0.2">
      <c r="A68" s="8">
        <v>1995</v>
      </c>
      <c r="B68" s="13">
        <v>10.537000000000001</v>
      </c>
      <c r="C68" s="13">
        <v>0.33500000000000002</v>
      </c>
      <c r="D68" s="13">
        <v>77.847999999999999</v>
      </c>
      <c r="E68" s="13">
        <v>11.227</v>
      </c>
      <c r="F68" s="13">
        <v>2E-3</v>
      </c>
      <c r="G68" s="13">
        <v>0.05</v>
      </c>
      <c r="H68" s="13">
        <v>5.0000000000000001E-3</v>
      </c>
      <c r="I68" s="13">
        <v>4.9000000000000002E-2</v>
      </c>
      <c r="J68" s="13">
        <v>0</v>
      </c>
      <c r="K68" s="13">
        <v>0.28100000000000003</v>
      </c>
      <c r="L68" s="13">
        <v>18.486000000000001</v>
      </c>
      <c r="M68" s="13">
        <v>18.734000000000002</v>
      </c>
      <c r="N68" s="13">
        <f>SUM(B68:D68)</f>
        <v>88.72</v>
      </c>
      <c r="O68" s="13">
        <f>SUM(E68:G68)</f>
        <v>11.279000000000002</v>
      </c>
      <c r="P68" s="13">
        <f>SUM(H68:J68)</f>
        <v>5.3999999999999999E-2</v>
      </c>
      <c r="Q68" s="13">
        <f>SUM(K68:M68)</f>
        <v>37.501000000000005</v>
      </c>
      <c r="R68" s="13">
        <f t="shared" ref="R68:R88" si="27">SUM(B68:M68)</f>
        <v>137.554</v>
      </c>
      <c r="S68" s="30" t="s">
        <v>15</v>
      </c>
    </row>
    <row r="69" spans="1:19" ht="11.25" customHeight="1" x14ac:dyDescent="0.2">
      <c r="A69" s="8">
        <v>1996</v>
      </c>
      <c r="B69" s="13">
        <v>49.081000000000003</v>
      </c>
      <c r="C69" s="13">
        <v>6.8000000000000005E-2</v>
      </c>
      <c r="D69" s="13">
        <v>67.804000000000002</v>
      </c>
      <c r="E69" s="13">
        <v>19.291</v>
      </c>
      <c r="F69" s="13">
        <v>18.766000000000002</v>
      </c>
      <c r="G69" s="13">
        <v>18.375</v>
      </c>
      <c r="H69" s="13">
        <v>207.536</v>
      </c>
      <c r="I69" s="13">
        <v>74.091000000000008</v>
      </c>
      <c r="J69" s="13">
        <v>40.401000000000003</v>
      </c>
      <c r="K69" s="13">
        <v>74.153999999999996</v>
      </c>
      <c r="L69" s="13">
        <v>449.29500000000002</v>
      </c>
      <c r="M69" s="13">
        <v>249.48099999999999</v>
      </c>
      <c r="N69" s="13">
        <f t="shared" ref="N69:N94" si="28">SUM(B69:D69)</f>
        <v>116.953</v>
      </c>
      <c r="O69" s="13">
        <f t="shared" ref="O69:O94" si="29">SUM(E69:G69)</f>
        <v>56.432000000000002</v>
      </c>
      <c r="P69" s="13">
        <f t="shared" ref="P69:P94" si="30">SUM(H69:J69)</f>
        <v>322.02800000000002</v>
      </c>
      <c r="Q69" s="13">
        <f t="shared" ref="Q69:Q94" si="31">SUM(K69:M69)</f>
        <v>772.93000000000006</v>
      </c>
      <c r="R69" s="13">
        <f t="shared" si="27"/>
        <v>1268.3430000000001</v>
      </c>
      <c r="S69" s="13">
        <f t="shared" ref="S69:S89" si="32">SUM(K68:M68,B69:J69)</f>
        <v>532.91399999999999</v>
      </c>
    </row>
    <row r="70" spans="1:19" ht="11.25" customHeight="1" x14ac:dyDescent="0.2">
      <c r="A70" s="8">
        <v>1997</v>
      </c>
      <c r="B70" s="13">
        <v>345.83600000000001</v>
      </c>
      <c r="C70" s="13">
        <v>703.55600000000004</v>
      </c>
      <c r="D70" s="13">
        <v>361.976</v>
      </c>
      <c r="E70" s="13">
        <v>110.52</v>
      </c>
      <c r="F70" s="13">
        <v>130.04300000000001</v>
      </c>
      <c r="G70" s="13">
        <v>132.798</v>
      </c>
      <c r="H70" s="13">
        <v>248.637</v>
      </c>
      <c r="I70" s="13">
        <v>359.38900000000001</v>
      </c>
      <c r="J70" s="13">
        <v>145.31399999999999</v>
      </c>
      <c r="K70" s="13">
        <v>139.14000000000001</v>
      </c>
      <c r="L70" s="13">
        <v>112.569</v>
      </c>
      <c r="M70" s="13">
        <v>130.93200000000002</v>
      </c>
      <c r="N70" s="13">
        <f t="shared" si="28"/>
        <v>1411.3679999999999</v>
      </c>
      <c r="O70" s="13">
        <f t="shared" si="29"/>
        <v>373.36099999999999</v>
      </c>
      <c r="P70" s="13">
        <f t="shared" si="30"/>
        <v>753.34</v>
      </c>
      <c r="Q70" s="13">
        <f t="shared" si="31"/>
        <v>382.64100000000002</v>
      </c>
      <c r="R70" s="13">
        <f t="shared" si="27"/>
        <v>2920.71</v>
      </c>
      <c r="S70" s="13">
        <f t="shared" si="32"/>
        <v>3310.9990000000007</v>
      </c>
    </row>
    <row r="71" spans="1:19" ht="11.25" customHeight="1" x14ac:dyDescent="0.2">
      <c r="A71" s="8">
        <v>1998</v>
      </c>
      <c r="B71" s="13">
        <v>246.24</v>
      </c>
      <c r="C71" s="13">
        <v>230.82500000000002</v>
      </c>
      <c r="D71" s="13">
        <v>308.928</v>
      </c>
      <c r="E71" s="13">
        <v>372.73500000000001</v>
      </c>
      <c r="F71" s="13">
        <v>453.06200000000001</v>
      </c>
      <c r="G71" s="13">
        <v>611.09100000000001</v>
      </c>
      <c r="H71" s="13">
        <v>536.61099999999999</v>
      </c>
      <c r="I71" s="13">
        <v>607.38099999999997</v>
      </c>
      <c r="J71" s="13">
        <v>407.291</v>
      </c>
      <c r="K71" s="13">
        <v>262.74299999999999</v>
      </c>
      <c r="L71" s="13">
        <v>367.66800000000001</v>
      </c>
      <c r="M71" s="13">
        <v>178.71700000000001</v>
      </c>
      <c r="N71" s="13">
        <f t="shared" si="28"/>
        <v>785.99300000000005</v>
      </c>
      <c r="O71" s="13">
        <f t="shared" si="29"/>
        <v>1436.8879999999999</v>
      </c>
      <c r="P71" s="13">
        <f t="shared" si="30"/>
        <v>1551.2829999999999</v>
      </c>
      <c r="Q71" s="13">
        <f t="shared" si="31"/>
        <v>809.12800000000004</v>
      </c>
      <c r="R71" s="13">
        <f t="shared" si="27"/>
        <v>4583.2919999999995</v>
      </c>
      <c r="S71" s="13">
        <f t="shared" si="32"/>
        <v>4156.8049999999994</v>
      </c>
    </row>
    <row r="72" spans="1:19" ht="11.25" customHeight="1" x14ac:dyDescent="0.2">
      <c r="A72" s="8">
        <v>1999</v>
      </c>
      <c r="B72" s="13">
        <v>173.423</v>
      </c>
      <c r="C72" s="13">
        <v>538.56200000000001</v>
      </c>
      <c r="D72" s="13">
        <v>585.45600000000002</v>
      </c>
      <c r="E72" s="13">
        <v>588.34500000000003</v>
      </c>
      <c r="F72" s="13">
        <v>554.72400000000005</v>
      </c>
      <c r="G72" s="13">
        <v>570.00900000000001</v>
      </c>
      <c r="H72" s="13">
        <v>512.23599999999999</v>
      </c>
      <c r="I72" s="13">
        <v>692.82500000000005</v>
      </c>
      <c r="J72" s="13">
        <v>560.47400000000005</v>
      </c>
      <c r="K72" s="13">
        <v>329.30799999999999</v>
      </c>
      <c r="L72" s="13">
        <v>355.35700000000003</v>
      </c>
      <c r="M72" s="13">
        <v>369.476</v>
      </c>
      <c r="N72" s="13">
        <f t="shared" si="28"/>
        <v>1297.441</v>
      </c>
      <c r="O72" s="13">
        <f t="shared" si="29"/>
        <v>1713.078</v>
      </c>
      <c r="P72" s="13">
        <f t="shared" si="30"/>
        <v>1765.5350000000003</v>
      </c>
      <c r="Q72" s="13">
        <f t="shared" si="31"/>
        <v>1054.1410000000001</v>
      </c>
      <c r="R72" s="13">
        <f t="shared" si="27"/>
        <v>5830.1949999999997</v>
      </c>
      <c r="S72" s="13">
        <f t="shared" si="32"/>
        <v>5585.1819999999998</v>
      </c>
    </row>
    <row r="73" spans="1:19" ht="11.25" customHeight="1" x14ac:dyDescent="0.2">
      <c r="A73" s="8">
        <v>2000</v>
      </c>
      <c r="B73" s="13">
        <v>549.17399999999998</v>
      </c>
      <c r="C73" s="13">
        <v>656.75099999999998</v>
      </c>
      <c r="D73" s="13">
        <v>788.62</v>
      </c>
      <c r="E73" s="13">
        <v>641.12800000000004</v>
      </c>
      <c r="F73" s="13">
        <v>1045.365</v>
      </c>
      <c r="G73" s="13">
        <v>987.34300000000007</v>
      </c>
      <c r="H73" s="13">
        <v>1006.876</v>
      </c>
      <c r="I73" s="13">
        <v>726.71500000000003</v>
      </c>
      <c r="J73" s="13">
        <v>572.57299999999998</v>
      </c>
      <c r="K73" s="13">
        <v>318.02199999999999</v>
      </c>
      <c r="L73" s="13">
        <v>268.76</v>
      </c>
      <c r="M73" s="13">
        <v>809.31200000000001</v>
      </c>
      <c r="N73" s="13">
        <f t="shared" si="28"/>
        <v>1994.5450000000001</v>
      </c>
      <c r="O73" s="13">
        <f t="shared" si="29"/>
        <v>2673.8360000000002</v>
      </c>
      <c r="P73" s="13">
        <f t="shared" si="30"/>
        <v>2306.1639999999998</v>
      </c>
      <c r="Q73" s="13">
        <f t="shared" si="31"/>
        <v>1396.0940000000001</v>
      </c>
      <c r="R73" s="13">
        <f t="shared" si="27"/>
        <v>8370.639000000001</v>
      </c>
      <c r="S73" s="13">
        <f t="shared" si="32"/>
        <v>8028.6860000000006</v>
      </c>
    </row>
    <row r="74" spans="1:19" ht="11.25" customHeight="1" x14ac:dyDescent="0.2">
      <c r="A74" s="8">
        <v>2001</v>
      </c>
      <c r="B74" s="13">
        <v>447.774</v>
      </c>
      <c r="C74" s="13">
        <v>805.96500000000003</v>
      </c>
      <c r="D74" s="13">
        <v>1003.686</v>
      </c>
      <c r="E74" s="13">
        <v>589.27600000000007</v>
      </c>
      <c r="F74" s="13">
        <v>887.32299999999998</v>
      </c>
      <c r="G74" s="13">
        <v>609.56500000000005</v>
      </c>
      <c r="H74" s="13">
        <v>897.58199999999999</v>
      </c>
      <c r="I74" s="13">
        <v>732.904</v>
      </c>
      <c r="J74" s="13">
        <v>417.69299999999998</v>
      </c>
      <c r="K74" s="13">
        <v>386.67900000000003</v>
      </c>
      <c r="L74" s="13">
        <v>308.15000000000003</v>
      </c>
      <c r="M74" s="13">
        <v>571.07100000000003</v>
      </c>
      <c r="N74" s="13">
        <f t="shared" si="28"/>
        <v>2257.4250000000002</v>
      </c>
      <c r="O74" s="13">
        <f t="shared" si="29"/>
        <v>2086.1640000000002</v>
      </c>
      <c r="P74" s="13">
        <f t="shared" si="30"/>
        <v>2048.1790000000001</v>
      </c>
      <c r="Q74" s="13">
        <f t="shared" si="31"/>
        <v>1265.9000000000001</v>
      </c>
      <c r="R74" s="13">
        <f t="shared" si="27"/>
        <v>7657.6680000000006</v>
      </c>
      <c r="S74" s="13">
        <f t="shared" si="32"/>
        <v>7787.8620000000019</v>
      </c>
    </row>
    <row r="75" spans="1:19" ht="11.25" customHeight="1" x14ac:dyDescent="0.2">
      <c r="A75" s="8">
        <v>2002</v>
      </c>
      <c r="B75" s="13">
        <v>1003.443</v>
      </c>
      <c r="C75" s="13">
        <v>602.12800000000004</v>
      </c>
      <c r="D75" s="13">
        <v>982.84699999999998</v>
      </c>
      <c r="E75" s="13">
        <v>1205.569</v>
      </c>
      <c r="F75" s="13">
        <v>1110.51</v>
      </c>
      <c r="G75" s="13">
        <v>156.81300000000002</v>
      </c>
      <c r="H75" s="13">
        <v>1367.4870000000001</v>
      </c>
      <c r="I75" s="13">
        <v>894.80500000000006</v>
      </c>
      <c r="J75" s="13">
        <v>2152.2580000000003</v>
      </c>
      <c r="K75" s="13">
        <v>84.400999999999996</v>
      </c>
      <c r="L75" s="13">
        <v>427.16700000000003</v>
      </c>
      <c r="M75" s="13">
        <v>42.167999999999999</v>
      </c>
      <c r="N75" s="13">
        <f t="shared" si="28"/>
        <v>2588.4179999999997</v>
      </c>
      <c r="O75" s="13">
        <f t="shared" si="29"/>
        <v>2472.8919999999998</v>
      </c>
      <c r="P75" s="13">
        <f t="shared" si="30"/>
        <v>4414.5500000000011</v>
      </c>
      <c r="Q75" s="13">
        <f t="shared" si="31"/>
        <v>553.73599999999999</v>
      </c>
      <c r="R75" s="13">
        <f t="shared" si="27"/>
        <v>10029.596</v>
      </c>
      <c r="S75" s="13">
        <f t="shared" si="32"/>
        <v>10741.76</v>
      </c>
    </row>
    <row r="76" spans="1:19" ht="11.25" customHeight="1" x14ac:dyDescent="0.2">
      <c r="A76" s="8">
        <v>2003</v>
      </c>
      <c r="B76" s="13">
        <v>86.569000000000003</v>
      </c>
      <c r="C76" s="13">
        <v>346.512</v>
      </c>
      <c r="D76" s="13">
        <v>485.71100000000001</v>
      </c>
      <c r="E76" s="13">
        <v>2157.6979999999999</v>
      </c>
      <c r="F76" s="13">
        <v>1153.9860000000001</v>
      </c>
      <c r="G76" s="13">
        <v>308.91700000000003</v>
      </c>
      <c r="H76" s="13">
        <v>237.446</v>
      </c>
      <c r="I76" s="13">
        <v>163.179</v>
      </c>
      <c r="J76" s="13">
        <v>348.27199999999999</v>
      </c>
      <c r="K76" s="13">
        <v>734.18399999999997</v>
      </c>
      <c r="L76" s="13">
        <v>363.61700000000002</v>
      </c>
      <c r="M76" s="13">
        <v>374.55500000000001</v>
      </c>
      <c r="N76" s="13">
        <f t="shared" si="28"/>
        <v>918.79200000000003</v>
      </c>
      <c r="O76" s="13">
        <f t="shared" si="29"/>
        <v>3620.6010000000001</v>
      </c>
      <c r="P76" s="13">
        <f t="shared" si="30"/>
        <v>748.89699999999993</v>
      </c>
      <c r="Q76" s="13">
        <f t="shared" si="31"/>
        <v>1472.356</v>
      </c>
      <c r="R76" s="13">
        <f t="shared" si="27"/>
        <v>6760.6460000000006</v>
      </c>
      <c r="S76" s="13">
        <f t="shared" si="32"/>
        <v>5842.0259999999998</v>
      </c>
    </row>
    <row r="77" spans="1:19" ht="11.25" customHeight="1" x14ac:dyDescent="0.2">
      <c r="A77" s="8">
        <v>2004</v>
      </c>
      <c r="B77" s="13">
        <v>57.152999999999999</v>
      </c>
      <c r="C77" s="13">
        <v>358.77</v>
      </c>
      <c r="D77" s="13">
        <v>604.06500000000005</v>
      </c>
      <c r="E77" s="13">
        <v>149.995</v>
      </c>
      <c r="F77" s="13">
        <v>305.61700000000002</v>
      </c>
      <c r="G77" s="13">
        <v>361.80400000000003</v>
      </c>
      <c r="H77" s="13">
        <v>422.072</v>
      </c>
      <c r="I77" s="13">
        <v>1011.506</v>
      </c>
      <c r="J77" s="13">
        <v>405.68</v>
      </c>
      <c r="K77" s="13">
        <v>1246.865</v>
      </c>
      <c r="L77" s="13">
        <v>992.03100000000006</v>
      </c>
      <c r="M77" s="13">
        <v>586.56799999999998</v>
      </c>
      <c r="N77" s="13">
        <f t="shared" si="28"/>
        <v>1019.9880000000001</v>
      </c>
      <c r="O77" s="13">
        <f t="shared" si="29"/>
        <v>817.41600000000005</v>
      </c>
      <c r="P77" s="13">
        <f t="shared" si="30"/>
        <v>1839.258</v>
      </c>
      <c r="Q77" s="13">
        <f t="shared" si="31"/>
        <v>2825.4639999999999</v>
      </c>
      <c r="R77" s="13">
        <f t="shared" si="27"/>
        <v>6502.1260000000002</v>
      </c>
      <c r="S77" s="13">
        <f t="shared" si="32"/>
        <v>5149.0180000000009</v>
      </c>
    </row>
    <row r="78" spans="1:19" ht="11.25" customHeight="1" x14ac:dyDescent="0.2">
      <c r="A78" s="8">
        <v>2005</v>
      </c>
      <c r="B78" s="13">
        <v>504.37100000000004</v>
      </c>
      <c r="C78" s="13">
        <v>745.00800000000004</v>
      </c>
      <c r="D78" s="13">
        <v>614.59199999999998</v>
      </c>
      <c r="E78" s="13">
        <v>627.58000000000004</v>
      </c>
      <c r="F78" s="13">
        <v>886.76400000000001</v>
      </c>
      <c r="G78" s="13">
        <v>937.995</v>
      </c>
      <c r="H78" s="13">
        <v>605.67899999999997</v>
      </c>
      <c r="I78" s="13">
        <v>1133.9850000000001</v>
      </c>
      <c r="J78" s="13">
        <v>1146.144</v>
      </c>
      <c r="K78" s="13">
        <v>472.084</v>
      </c>
      <c r="L78" s="13">
        <v>601.42399999999998</v>
      </c>
      <c r="M78" s="13">
        <v>1210.9010000000001</v>
      </c>
      <c r="N78" s="13">
        <f t="shared" si="28"/>
        <v>1863.971</v>
      </c>
      <c r="O78" s="13">
        <f t="shared" si="29"/>
        <v>2452.3389999999999</v>
      </c>
      <c r="P78" s="13">
        <f t="shared" si="30"/>
        <v>2885.808</v>
      </c>
      <c r="Q78" s="13">
        <f t="shared" si="31"/>
        <v>2284.4090000000001</v>
      </c>
      <c r="R78" s="13">
        <f t="shared" si="27"/>
        <v>9486.527</v>
      </c>
      <c r="S78" s="13">
        <f t="shared" si="32"/>
        <v>10027.582</v>
      </c>
    </row>
    <row r="79" spans="1:19" ht="11.25" customHeight="1" x14ac:dyDescent="0.2">
      <c r="A79" s="8">
        <v>2006</v>
      </c>
      <c r="B79" s="13">
        <v>438.678</v>
      </c>
      <c r="C79" s="13">
        <v>856.81600000000003</v>
      </c>
      <c r="D79" s="13">
        <v>1052.454</v>
      </c>
      <c r="E79" s="13">
        <v>841.44299999999998</v>
      </c>
      <c r="F79" s="13">
        <v>1017.557</v>
      </c>
      <c r="G79" s="13">
        <v>993.32100000000003</v>
      </c>
      <c r="H79" s="13">
        <v>148.893</v>
      </c>
      <c r="I79" s="13">
        <v>1408.4270000000001</v>
      </c>
      <c r="J79" s="13">
        <v>530.44000000000005</v>
      </c>
      <c r="K79" s="13">
        <v>964.99400000000003</v>
      </c>
      <c r="L79" s="13">
        <v>937.63099999999997</v>
      </c>
      <c r="M79" s="13">
        <v>371.86799999999999</v>
      </c>
      <c r="N79" s="13">
        <f t="shared" si="28"/>
        <v>2347.9480000000003</v>
      </c>
      <c r="O79" s="13">
        <f t="shared" si="29"/>
        <v>2852.3209999999999</v>
      </c>
      <c r="P79" s="13">
        <f t="shared" si="30"/>
        <v>2087.7600000000002</v>
      </c>
      <c r="Q79" s="13">
        <f t="shared" si="31"/>
        <v>2274.4929999999999</v>
      </c>
      <c r="R79" s="13">
        <f t="shared" si="27"/>
        <v>9562.5220000000008</v>
      </c>
      <c r="S79" s="13">
        <f t="shared" si="32"/>
        <v>9572.4380000000001</v>
      </c>
    </row>
    <row r="80" spans="1:19" ht="11.25" customHeight="1" x14ac:dyDescent="0.2">
      <c r="A80" s="8">
        <v>2007</v>
      </c>
      <c r="B80" s="13">
        <v>1121.614</v>
      </c>
      <c r="C80" s="13">
        <v>1194.848</v>
      </c>
      <c r="D80" s="13">
        <v>485.06299999999999</v>
      </c>
      <c r="E80" s="13">
        <v>485.06200000000001</v>
      </c>
      <c r="F80" s="13">
        <v>811.46500000000003</v>
      </c>
      <c r="G80" s="13">
        <v>1485.586</v>
      </c>
      <c r="H80" s="13">
        <v>773.51300000000003</v>
      </c>
      <c r="I80" s="13">
        <v>1455.7</v>
      </c>
      <c r="J80" s="13">
        <v>1225.4100000000001</v>
      </c>
      <c r="K80" s="13">
        <v>1219.1390000000001</v>
      </c>
      <c r="L80" s="13">
        <v>1512.741</v>
      </c>
      <c r="M80" s="13">
        <v>805.34</v>
      </c>
      <c r="N80" s="13">
        <f t="shared" si="28"/>
        <v>2801.5250000000001</v>
      </c>
      <c r="O80" s="13">
        <f t="shared" si="29"/>
        <v>2782.1130000000003</v>
      </c>
      <c r="P80" s="13">
        <f t="shared" si="30"/>
        <v>3454.6230000000005</v>
      </c>
      <c r="Q80" s="13">
        <f t="shared" si="31"/>
        <v>3537.2200000000003</v>
      </c>
      <c r="R80" s="13">
        <f t="shared" si="27"/>
        <v>12575.481000000002</v>
      </c>
      <c r="S80" s="13">
        <f t="shared" si="32"/>
        <v>11312.754000000001</v>
      </c>
    </row>
    <row r="81" spans="1:19" ht="11.25" customHeight="1" x14ac:dyDescent="0.2">
      <c r="A81" s="8">
        <v>2008</v>
      </c>
      <c r="B81" s="13">
        <v>1450.3340000000001</v>
      </c>
      <c r="C81" s="13">
        <v>907.02700000000004</v>
      </c>
      <c r="D81" s="13">
        <v>655.952</v>
      </c>
      <c r="E81" s="13">
        <v>1070.883</v>
      </c>
      <c r="F81" s="13">
        <v>824.88300000000004</v>
      </c>
      <c r="G81" s="13">
        <v>568.87</v>
      </c>
      <c r="H81" s="13">
        <v>1536.8810000000001</v>
      </c>
      <c r="I81" s="13">
        <v>1070.0309999999999</v>
      </c>
      <c r="J81" s="13">
        <v>740.27700000000004</v>
      </c>
      <c r="K81" s="13">
        <v>634.548</v>
      </c>
      <c r="L81" s="13">
        <v>662.42600000000004</v>
      </c>
      <c r="M81" s="13">
        <v>500.87200000000001</v>
      </c>
      <c r="N81" s="13">
        <f t="shared" si="28"/>
        <v>3013.3130000000001</v>
      </c>
      <c r="O81" s="13">
        <f t="shared" si="29"/>
        <v>2464.636</v>
      </c>
      <c r="P81" s="13">
        <f t="shared" si="30"/>
        <v>3347.1890000000003</v>
      </c>
      <c r="Q81" s="13">
        <f t="shared" si="31"/>
        <v>1797.8460000000002</v>
      </c>
      <c r="R81" s="13">
        <f t="shared" si="27"/>
        <v>10622.983999999999</v>
      </c>
      <c r="S81" s="13">
        <f t="shared" si="32"/>
        <v>12362.358000000002</v>
      </c>
    </row>
    <row r="82" spans="1:19" ht="11.25" customHeight="1" x14ac:dyDescent="0.2">
      <c r="A82" s="8">
        <v>2009</v>
      </c>
      <c r="B82" s="13">
        <v>505.83100000000002</v>
      </c>
      <c r="C82" s="13">
        <v>986.61199999999997</v>
      </c>
      <c r="D82" s="13">
        <v>786.24800000000005</v>
      </c>
      <c r="E82" s="13">
        <v>569.875</v>
      </c>
      <c r="F82" s="13">
        <v>617.02200000000005</v>
      </c>
      <c r="G82" s="13">
        <v>826.60199999999998</v>
      </c>
      <c r="H82" s="13">
        <v>824.70100000000002</v>
      </c>
      <c r="I82" s="13">
        <v>653.23599999999999</v>
      </c>
      <c r="J82" s="13">
        <v>500.49200000000002</v>
      </c>
      <c r="K82" s="13">
        <v>602.63400000000001</v>
      </c>
      <c r="L82" s="13">
        <v>752.78800000000001</v>
      </c>
      <c r="M82" s="13">
        <v>747.27700000000004</v>
      </c>
      <c r="N82" s="13">
        <f t="shared" si="28"/>
        <v>2278.6909999999998</v>
      </c>
      <c r="O82" s="13">
        <f t="shared" si="29"/>
        <v>2013.4989999999998</v>
      </c>
      <c r="P82" s="13">
        <f t="shared" si="30"/>
        <v>1978.4289999999999</v>
      </c>
      <c r="Q82" s="13">
        <f t="shared" si="31"/>
        <v>2102.6990000000001</v>
      </c>
      <c r="R82" s="13">
        <f t="shared" si="27"/>
        <v>8373.3179999999993</v>
      </c>
      <c r="S82" s="13">
        <f t="shared" si="32"/>
        <v>8068.4650000000001</v>
      </c>
    </row>
    <row r="83" spans="1:19" ht="11.25" customHeight="1" x14ac:dyDescent="0.2">
      <c r="A83" s="8">
        <v>2010</v>
      </c>
      <c r="B83" s="13">
        <v>435.428</v>
      </c>
      <c r="C83" s="13">
        <v>863.65800000000002</v>
      </c>
      <c r="D83" s="13">
        <v>741.98500000000001</v>
      </c>
      <c r="E83" s="13">
        <v>422.56</v>
      </c>
      <c r="F83" s="13">
        <v>688.56399999999996</v>
      </c>
      <c r="G83" s="13">
        <v>774.64</v>
      </c>
      <c r="H83" s="13">
        <v>1323.64</v>
      </c>
      <c r="I83" s="13">
        <v>1001.407</v>
      </c>
      <c r="J83" s="13">
        <v>793.27499999999998</v>
      </c>
      <c r="K83" s="13">
        <v>379.04599999999999</v>
      </c>
      <c r="L83" s="13">
        <v>911.13599999999997</v>
      </c>
      <c r="M83" s="13">
        <v>775.48</v>
      </c>
      <c r="N83" s="13">
        <f t="shared" si="28"/>
        <v>2041.0709999999999</v>
      </c>
      <c r="O83" s="13">
        <f t="shared" si="29"/>
        <v>1885.7640000000001</v>
      </c>
      <c r="P83" s="13">
        <f t="shared" si="30"/>
        <v>3118.3220000000001</v>
      </c>
      <c r="Q83" s="13">
        <f t="shared" si="31"/>
        <v>2065.6620000000003</v>
      </c>
      <c r="R83" s="13">
        <f t="shared" si="27"/>
        <v>9110.8189999999995</v>
      </c>
      <c r="S83" s="13">
        <f t="shared" si="32"/>
        <v>9147.8559999999998</v>
      </c>
    </row>
    <row r="84" spans="1:19" ht="11.25" customHeight="1" x14ac:dyDescent="0.2">
      <c r="A84" s="8">
        <v>2011</v>
      </c>
      <c r="B84" s="13">
        <v>1130.912</v>
      </c>
      <c r="C84" s="13">
        <v>1027.6200000000001</v>
      </c>
      <c r="D84" s="13">
        <v>878.84900000000005</v>
      </c>
      <c r="E84" s="13">
        <v>546.11800000000005</v>
      </c>
      <c r="F84" s="13">
        <v>999.99099999999999</v>
      </c>
      <c r="G84" s="13">
        <v>1037.779</v>
      </c>
      <c r="H84" s="13">
        <v>447.03100000000001</v>
      </c>
      <c r="I84" s="13">
        <v>948.58199999999999</v>
      </c>
      <c r="J84" s="13">
        <v>345.34399999999999</v>
      </c>
      <c r="K84" s="13">
        <v>344</v>
      </c>
      <c r="L84" s="13">
        <v>1357</v>
      </c>
      <c r="M84" s="13">
        <v>1636</v>
      </c>
      <c r="N84" s="13">
        <f t="shared" si="28"/>
        <v>3037.3810000000003</v>
      </c>
      <c r="O84" s="13">
        <f t="shared" si="29"/>
        <v>2583.8879999999999</v>
      </c>
      <c r="P84" s="13">
        <f t="shared" si="30"/>
        <v>1740.9570000000001</v>
      </c>
      <c r="Q84" s="13">
        <f t="shared" si="31"/>
        <v>3337</v>
      </c>
      <c r="R84" s="13">
        <f t="shared" si="27"/>
        <v>10699.226000000001</v>
      </c>
      <c r="S84" s="13">
        <f t="shared" si="32"/>
        <v>9427.887999999999</v>
      </c>
    </row>
    <row r="85" spans="1:19" ht="11.25" customHeight="1" x14ac:dyDescent="0.2">
      <c r="A85" s="8">
        <v>2012</v>
      </c>
      <c r="B85" s="13">
        <v>127</v>
      </c>
      <c r="C85" s="13">
        <v>196</v>
      </c>
      <c r="D85" s="13">
        <v>479</v>
      </c>
      <c r="E85" s="13">
        <v>424</v>
      </c>
      <c r="F85" s="13">
        <v>709</v>
      </c>
      <c r="G85" s="13">
        <v>682</v>
      </c>
      <c r="H85" s="13">
        <v>493</v>
      </c>
      <c r="I85" s="13">
        <v>636</v>
      </c>
      <c r="J85" s="13">
        <v>1037</v>
      </c>
      <c r="K85" s="13">
        <v>1898</v>
      </c>
      <c r="L85" s="13">
        <v>1033</v>
      </c>
      <c r="M85" s="13">
        <v>1076</v>
      </c>
      <c r="N85" s="13">
        <f t="shared" si="28"/>
        <v>802</v>
      </c>
      <c r="O85" s="13">
        <f t="shared" si="29"/>
        <v>1815</v>
      </c>
      <c r="P85" s="13">
        <f t="shared" si="30"/>
        <v>2166</v>
      </c>
      <c r="Q85" s="13">
        <f t="shared" si="31"/>
        <v>4007</v>
      </c>
      <c r="R85" s="13">
        <f t="shared" si="27"/>
        <v>8790</v>
      </c>
      <c r="S85" s="13">
        <f t="shared" si="32"/>
        <v>8120</v>
      </c>
    </row>
    <row r="86" spans="1:19" ht="11.25" customHeight="1" x14ac:dyDescent="0.2">
      <c r="A86" s="8">
        <v>2013</v>
      </c>
      <c r="B86" s="13">
        <v>1205</v>
      </c>
      <c r="C86" s="13">
        <v>1131</v>
      </c>
      <c r="D86" s="13">
        <v>875</v>
      </c>
      <c r="E86" s="13">
        <v>1962</v>
      </c>
      <c r="F86" s="13">
        <v>2129</v>
      </c>
      <c r="G86" s="13">
        <v>1794</v>
      </c>
      <c r="H86" s="13">
        <v>1459</v>
      </c>
      <c r="I86" s="13">
        <v>2103</v>
      </c>
      <c r="J86" s="13">
        <v>3058</v>
      </c>
      <c r="K86" s="13">
        <v>3602</v>
      </c>
      <c r="L86" s="13">
        <v>2469</v>
      </c>
      <c r="M86" s="13">
        <v>2458</v>
      </c>
      <c r="N86" s="13">
        <f t="shared" si="28"/>
        <v>3211</v>
      </c>
      <c r="O86" s="13">
        <f t="shared" si="29"/>
        <v>5885</v>
      </c>
      <c r="P86" s="13">
        <f t="shared" si="30"/>
        <v>6620</v>
      </c>
      <c r="Q86" s="13">
        <f t="shared" si="31"/>
        <v>8529</v>
      </c>
      <c r="R86" s="13">
        <f t="shared" si="27"/>
        <v>24245</v>
      </c>
      <c r="S86" s="13">
        <f t="shared" si="32"/>
        <v>19723</v>
      </c>
    </row>
    <row r="87" spans="1:19" ht="11.25" customHeight="1" x14ac:dyDescent="0.2">
      <c r="A87" s="8">
        <v>2014</v>
      </c>
      <c r="B87" s="13">
        <v>1635</v>
      </c>
      <c r="C87" s="13">
        <v>2811</v>
      </c>
      <c r="D87" s="13">
        <v>2039</v>
      </c>
      <c r="E87" s="13">
        <v>3054</v>
      </c>
      <c r="F87" s="13">
        <v>3295</v>
      </c>
      <c r="G87" s="13">
        <v>3369</v>
      </c>
      <c r="H87" s="13">
        <v>2217</v>
      </c>
      <c r="I87" s="13">
        <v>2328</v>
      </c>
      <c r="J87" s="13">
        <v>3346</v>
      </c>
      <c r="K87" s="13">
        <v>3183</v>
      </c>
      <c r="L87" s="13">
        <v>2270</v>
      </c>
      <c r="M87" s="13">
        <v>2705</v>
      </c>
      <c r="N87" s="13">
        <f t="shared" si="28"/>
        <v>6485</v>
      </c>
      <c r="O87" s="13">
        <f t="shared" si="29"/>
        <v>9718</v>
      </c>
      <c r="P87" s="13">
        <f t="shared" si="30"/>
        <v>7891</v>
      </c>
      <c r="Q87" s="13">
        <f t="shared" si="31"/>
        <v>8158</v>
      </c>
      <c r="R87" s="13">
        <f t="shared" si="27"/>
        <v>32252</v>
      </c>
      <c r="S87" s="13">
        <f t="shared" si="32"/>
        <v>32623</v>
      </c>
    </row>
    <row r="88" spans="1:19" ht="11.25" customHeight="1" x14ac:dyDescent="0.2">
      <c r="A88" s="8">
        <v>2015</v>
      </c>
      <c r="B88" s="13">
        <v>2587</v>
      </c>
      <c r="C88" s="13">
        <v>2867</v>
      </c>
      <c r="D88" s="13">
        <v>2728</v>
      </c>
      <c r="E88" s="13">
        <v>1052</v>
      </c>
      <c r="F88" s="13">
        <v>1817</v>
      </c>
      <c r="G88" s="13">
        <v>2049</v>
      </c>
      <c r="H88" s="13">
        <v>1564</v>
      </c>
      <c r="I88" s="13">
        <v>1252</v>
      </c>
      <c r="J88" s="13">
        <v>2047</v>
      </c>
      <c r="K88" s="13">
        <v>1999</v>
      </c>
      <c r="L88" s="13">
        <v>1661</v>
      </c>
      <c r="M88" s="13">
        <v>2346</v>
      </c>
      <c r="N88" s="13">
        <f t="shared" si="28"/>
        <v>8182</v>
      </c>
      <c r="O88" s="13">
        <f t="shared" si="29"/>
        <v>4918</v>
      </c>
      <c r="P88" s="13">
        <f t="shared" si="30"/>
        <v>4863</v>
      </c>
      <c r="Q88" s="13">
        <f t="shared" si="31"/>
        <v>6006</v>
      </c>
      <c r="R88" s="13">
        <f t="shared" si="27"/>
        <v>23969</v>
      </c>
      <c r="S88" s="13">
        <f t="shared" si="32"/>
        <v>26121</v>
      </c>
    </row>
    <row r="89" spans="1:19" ht="11.25" customHeight="1" x14ac:dyDescent="0.2">
      <c r="A89" s="8">
        <v>2016</v>
      </c>
      <c r="B89" s="13">
        <v>1972</v>
      </c>
      <c r="C89" s="13">
        <v>1186</v>
      </c>
      <c r="D89" s="13">
        <v>1543</v>
      </c>
      <c r="E89" s="13">
        <v>1687</v>
      </c>
      <c r="F89" s="13">
        <v>2202</v>
      </c>
      <c r="G89" s="13">
        <v>1626</v>
      </c>
      <c r="H89" s="13">
        <v>2099</v>
      </c>
      <c r="I89" s="13">
        <v>2543</v>
      </c>
      <c r="J89" s="13">
        <v>2708</v>
      </c>
      <c r="K89" s="13">
        <v>2496</v>
      </c>
      <c r="L89" s="13">
        <v>3062</v>
      </c>
      <c r="M89" s="13">
        <v>3087</v>
      </c>
      <c r="N89" s="13">
        <f t="shared" si="28"/>
        <v>4701</v>
      </c>
      <c r="O89" s="13">
        <f t="shared" si="29"/>
        <v>5515</v>
      </c>
      <c r="P89" s="13">
        <f t="shared" si="30"/>
        <v>7350</v>
      </c>
      <c r="Q89" s="13">
        <f t="shared" si="31"/>
        <v>8645</v>
      </c>
      <c r="R89" s="13">
        <f t="shared" ref="R89:R94" si="33">SUM(B89:M89)</f>
        <v>26211</v>
      </c>
      <c r="S89" s="13">
        <f t="shared" si="32"/>
        <v>23572</v>
      </c>
    </row>
    <row r="90" spans="1:19" ht="11.25" customHeight="1" x14ac:dyDescent="0.2">
      <c r="A90" s="8">
        <v>2017</v>
      </c>
      <c r="B90" s="13">
        <v>2779.3940000000002</v>
      </c>
      <c r="C90" s="13">
        <v>1141.7860000000001</v>
      </c>
      <c r="D90" s="13">
        <v>2854.7049999999999</v>
      </c>
      <c r="E90" s="13">
        <v>2876.8440000000001</v>
      </c>
      <c r="F90" s="13">
        <v>3878.3360000000002</v>
      </c>
      <c r="G90" s="13">
        <v>4182.1859999999997</v>
      </c>
      <c r="H90" s="13">
        <v>3241.1790000000001</v>
      </c>
      <c r="I90" s="13">
        <v>2214.703</v>
      </c>
      <c r="J90" s="13">
        <v>2160.9810000000002</v>
      </c>
      <c r="K90" s="13">
        <v>3494.5720000000001</v>
      </c>
      <c r="L90" s="13">
        <v>3328.799</v>
      </c>
      <c r="M90" s="13">
        <v>3053.7420000000002</v>
      </c>
      <c r="N90" s="13">
        <f t="shared" si="28"/>
        <v>6775.8850000000002</v>
      </c>
      <c r="O90" s="13">
        <f t="shared" si="29"/>
        <v>10937.366</v>
      </c>
      <c r="P90" s="13">
        <f t="shared" si="30"/>
        <v>7616.8629999999994</v>
      </c>
      <c r="Q90" s="13">
        <f t="shared" si="31"/>
        <v>9877.1130000000012</v>
      </c>
      <c r="R90" s="13">
        <f t="shared" si="33"/>
        <v>35207.226999999999</v>
      </c>
      <c r="S90" s="13">
        <f t="shared" ref="S90:S94" si="34">SUM(K89:M89,B90:J90)</f>
        <v>33975.114000000001</v>
      </c>
    </row>
    <row r="91" spans="1:19" ht="11.25" customHeight="1" x14ac:dyDescent="0.2">
      <c r="A91" s="8">
        <v>2018</v>
      </c>
      <c r="B91" s="13">
        <v>1506.2830000000001</v>
      </c>
      <c r="C91" s="13">
        <v>1823.905</v>
      </c>
      <c r="D91" s="13">
        <v>3241.768</v>
      </c>
      <c r="E91" s="13">
        <v>3638.1220000000003</v>
      </c>
      <c r="F91" s="13">
        <v>3839.1109999999999</v>
      </c>
      <c r="G91" s="13">
        <v>4259.2370000000001</v>
      </c>
      <c r="H91" s="13">
        <v>3500.4110000000001</v>
      </c>
      <c r="I91" s="13">
        <v>3853.116</v>
      </c>
      <c r="J91" s="13">
        <v>5158.0340000000006</v>
      </c>
      <c r="K91" s="13">
        <v>4659.625</v>
      </c>
      <c r="L91" s="13">
        <v>4190.5370000000003</v>
      </c>
      <c r="M91" s="13">
        <v>4771.6530000000002</v>
      </c>
      <c r="N91" s="13">
        <f t="shared" si="28"/>
        <v>6571.9560000000001</v>
      </c>
      <c r="O91" s="13">
        <f t="shared" si="29"/>
        <v>11736.470000000001</v>
      </c>
      <c r="P91" s="13">
        <f t="shared" si="30"/>
        <v>12511.561000000002</v>
      </c>
      <c r="Q91" s="13">
        <f t="shared" si="31"/>
        <v>13621.815000000001</v>
      </c>
      <c r="R91" s="13">
        <f t="shared" si="33"/>
        <v>44441.802000000003</v>
      </c>
      <c r="S91" s="13">
        <f t="shared" si="34"/>
        <v>40697.100000000006</v>
      </c>
    </row>
    <row r="92" spans="1:19" ht="11.25" customHeight="1" x14ac:dyDescent="0.2">
      <c r="A92" s="8">
        <v>2019</v>
      </c>
      <c r="B92" s="13">
        <v>3088.2660000000001</v>
      </c>
      <c r="C92" s="13">
        <v>3727.2870000000003</v>
      </c>
      <c r="D92" s="13">
        <v>2838.424</v>
      </c>
      <c r="E92" s="13">
        <v>2803.6320000000001</v>
      </c>
      <c r="F92" s="13">
        <v>4049.8679999999999</v>
      </c>
      <c r="G92" s="13">
        <v>4889.2120000000004</v>
      </c>
      <c r="H92" s="13">
        <v>4405.5789999999997</v>
      </c>
      <c r="I92" s="13">
        <v>5490.2510000000002</v>
      </c>
      <c r="J92" s="13">
        <v>5229.6310000000003</v>
      </c>
      <c r="K92" s="13">
        <v>4635.8649999999998</v>
      </c>
      <c r="L92" s="13">
        <v>3305.2550000000001</v>
      </c>
      <c r="M92" s="13">
        <v>3273.0080000000003</v>
      </c>
      <c r="N92" s="13">
        <f t="shared" si="28"/>
        <v>9653.976999999999</v>
      </c>
      <c r="O92" s="13">
        <f t="shared" si="29"/>
        <v>11742.712</v>
      </c>
      <c r="P92" s="13">
        <f t="shared" si="30"/>
        <v>15125.460999999999</v>
      </c>
      <c r="Q92" s="13">
        <f t="shared" si="31"/>
        <v>11214.128000000001</v>
      </c>
      <c r="R92" s="13">
        <f t="shared" si="33"/>
        <v>47736.277999999991</v>
      </c>
      <c r="S92" s="13">
        <f t="shared" si="34"/>
        <v>50143.965000000004</v>
      </c>
    </row>
    <row r="93" spans="1:19" ht="11.25" customHeight="1" x14ac:dyDescent="0.2">
      <c r="A93" s="8">
        <v>2020</v>
      </c>
      <c r="B93" s="13">
        <v>3327.0740000000001</v>
      </c>
      <c r="C93" s="13">
        <v>2519.9369999999999</v>
      </c>
      <c r="D93" s="13">
        <v>4489.2690000000002</v>
      </c>
      <c r="E93" s="13">
        <v>4604.8339999999998</v>
      </c>
      <c r="F93" s="13">
        <v>4986.6959999999999</v>
      </c>
      <c r="G93" s="13">
        <v>4671.652</v>
      </c>
      <c r="H93" s="13">
        <v>3414.2200000000003</v>
      </c>
      <c r="I93" s="13">
        <v>3432.3589999999999</v>
      </c>
      <c r="J93" s="13">
        <v>4811.2809999999999</v>
      </c>
      <c r="K93" s="13">
        <v>2151.5129999999999</v>
      </c>
      <c r="L93" s="13">
        <v>2879.0450000000001</v>
      </c>
      <c r="M93" s="13">
        <v>5045.74</v>
      </c>
      <c r="N93" s="13">
        <f t="shared" si="28"/>
        <v>10336.280000000001</v>
      </c>
      <c r="O93" s="13">
        <f t="shared" si="29"/>
        <v>14263.181999999999</v>
      </c>
      <c r="P93" s="13">
        <f t="shared" si="30"/>
        <v>11657.86</v>
      </c>
      <c r="Q93" s="13">
        <f t="shared" si="31"/>
        <v>10076.297999999999</v>
      </c>
      <c r="R93" s="13">
        <f t="shared" si="33"/>
        <v>46333.619999999995</v>
      </c>
      <c r="S93" s="13">
        <f t="shared" si="34"/>
        <v>47471.450000000004</v>
      </c>
    </row>
    <row r="94" spans="1:19" ht="11.25" customHeight="1" x14ac:dyDescent="0.2">
      <c r="A94" s="8">
        <v>2021</v>
      </c>
      <c r="B94" s="13">
        <v>3450.85</v>
      </c>
      <c r="C94" s="13">
        <v>5122.4520000000002</v>
      </c>
      <c r="D94" s="13">
        <v>3917.9920000000002</v>
      </c>
      <c r="E94" s="13">
        <v>3903.652</v>
      </c>
      <c r="F94" s="13">
        <v>5119.8130000000001</v>
      </c>
      <c r="G94" s="13">
        <v>5162.9189999999999</v>
      </c>
      <c r="H94" s="13">
        <v>4856.6940000000004</v>
      </c>
      <c r="I94" s="13">
        <v>4964.1469999999999</v>
      </c>
      <c r="J94" s="13">
        <v>5479.6549999999997</v>
      </c>
      <c r="K94" s="30">
        <v>5693.43</v>
      </c>
      <c r="L94" s="30">
        <v>4811.6260000000002</v>
      </c>
      <c r="M94" s="30">
        <v>4673.5010000000002</v>
      </c>
      <c r="N94" s="13">
        <f t="shared" si="28"/>
        <v>12491.294</v>
      </c>
      <c r="O94" s="13">
        <f t="shared" si="29"/>
        <v>14186.384</v>
      </c>
      <c r="P94" s="13">
        <f t="shared" si="30"/>
        <v>15300.495999999999</v>
      </c>
      <c r="Q94" s="13">
        <f t="shared" si="31"/>
        <v>15178.557000000001</v>
      </c>
      <c r="R94" s="13">
        <f t="shared" si="33"/>
        <v>57156.731</v>
      </c>
      <c r="S94" s="13">
        <f t="shared" si="34"/>
        <v>52054.472000000002</v>
      </c>
    </row>
    <row r="95" spans="1:19" ht="11.25" customHeight="1" x14ac:dyDescent="0.2">
      <c r="A95" s="8">
        <v>2022</v>
      </c>
      <c r="B95" s="30">
        <v>4128.424</v>
      </c>
      <c r="C95" s="30">
        <v>3866.9540000000002</v>
      </c>
      <c r="D95" s="30">
        <v>0</v>
      </c>
      <c r="E95" s="30">
        <v>4466.4340000000002</v>
      </c>
      <c r="F95" s="30">
        <v>0</v>
      </c>
      <c r="G95" s="49">
        <v>0</v>
      </c>
      <c r="H95" s="30">
        <v>5197.4110000000001</v>
      </c>
      <c r="I95" s="30">
        <v>4677.3770000000004</v>
      </c>
      <c r="J95" s="30">
        <v>5079.4949999999999</v>
      </c>
      <c r="K95" s="30">
        <v>5613.9670000000006</v>
      </c>
      <c r="L95" s="30">
        <v>4990.3879999999999</v>
      </c>
      <c r="M95" s="30">
        <v>5781.1360000000004</v>
      </c>
      <c r="N95" s="13">
        <f t="shared" ref="N95:N97" si="35">SUM(B95:D95)</f>
        <v>7995.3780000000006</v>
      </c>
      <c r="O95" s="13">
        <f t="shared" ref="O95:O97" si="36">SUM(E95:G95)</f>
        <v>4466.4340000000002</v>
      </c>
      <c r="P95" s="13">
        <f t="shared" ref="P95:P97" si="37">SUM(H95:J95)</f>
        <v>14954.282999999999</v>
      </c>
      <c r="Q95" s="13">
        <f t="shared" ref="Q95" si="38">SUM(K95:M95)</f>
        <v>16385.491000000002</v>
      </c>
      <c r="R95" s="13">
        <f t="shared" ref="R95" si="39">SUM(B95:M95)</f>
        <v>43801.586000000003</v>
      </c>
      <c r="S95" s="13">
        <f t="shared" ref="S95" si="40">SUM(K94:M94,B95:J95)</f>
        <v>42594.652000000002</v>
      </c>
    </row>
    <row r="96" spans="1:19" s="8" customFormat="1" ht="11.25" x14ac:dyDescent="0.2">
      <c r="A96" s="8">
        <v>2023</v>
      </c>
      <c r="B96" s="49">
        <v>4525.2889999999998</v>
      </c>
      <c r="C96" s="49">
        <v>3773.8850000000002</v>
      </c>
      <c r="D96" s="49">
        <v>3055.473</v>
      </c>
      <c r="E96" s="49">
        <v>3602.3589999999999</v>
      </c>
      <c r="F96" s="49">
        <v>2019.3410000000001</v>
      </c>
      <c r="G96" s="49">
        <v>3910.3110000000001</v>
      </c>
      <c r="H96" s="49">
        <v>5177.4319999999998</v>
      </c>
      <c r="I96" s="49">
        <v>3054.402</v>
      </c>
      <c r="J96" s="49">
        <v>2664.1820000000002</v>
      </c>
      <c r="K96" s="30">
        <v>3948.1240000000003</v>
      </c>
      <c r="L96" s="30">
        <v>4685.1990000000005</v>
      </c>
      <c r="M96" s="30">
        <v>2966.511</v>
      </c>
      <c r="N96" s="13">
        <f t="shared" si="35"/>
        <v>11354.646999999999</v>
      </c>
      <c r="O96" s="13">
        <f t="shared" si="36"/>
        <v>9532.0110000000004</v>
      </c>
      <c r="P96" s="13">
        <f t="shared" si="37"/>
        <v>10896.016</v>
      </c>
      <c r="Q96" s="13">
        <f t="shared" ref="Q96" si="41">SUM(K96:M96)</f>
        <v>11599.834000000001</v>
      </c>
      <c r="R96" s="13">
        <f t="shared" ref="R96" si="42">SUM(B96:M96)</f>
        <v>43382.508000000002</v>
      </c>
      <c r="S96" s="13">
        <f>SUM(K95:M95,B96:J96)</f>
        <v>48168.165000000001</v>
      </c>
    </row>
    <row r="97" spans="1:21" s="8" customFormat="1" ht="11.25" x14ac:dyDescent="0.2">
      <c r="A97" s="8">
        <v>2024</v>
      </c>
      <c r="B97" s="49">
        <v>3632.4250000000002</v>
      </c>
      <c r="C97" s="49">
        <v>4860.3040000000001</v>
      </c>
      <c r="D97" s="30">
        <v>2275.2170000000001</v>
      </c>
      <c r="E97" s="30">
        <v>0</v>
      </c>
      <c r="F97" s="30">
        <v>3938.538</v>
      </c>
      <c r="G97" s="30">
        <v>3380.4839999999999</v>
      </c>
      <c r="H97" s="30">
        <v>6198.8440000000001</v>
      </c>
      <c r="I97" s="30">
        <v>5508.3969999999999</v>
      </c>
      <c r="J97" s="30">
        <v>5288.78</v>
      </c>
      <c r="K97" s="30" t="s">
        <v>15</v>
      </c>
      <c r="L97" s="30" t="s">
        <v>15</v>
      </c>
      <c r="M97" s="30" t="s">
        <v>15</v>
      </c>
      <c r="N97" s="13">
        <f t="shared" si="35"/>
        <v>10767.946</v>
      </c>
      <c r="O97" s="13">
        <f t="shared" si="36"/>
        <v>7319.0219999999999</v>
      </c>
      <c r="P97" s="13">
        <f t="shared" si="37"/>
        <v>16996.021000000001</v>
      </c>
      <c r="Q97" s="30" t="s">
        <v>15</v>
      </c>
      <c r="R97" s="30" t="s">
        <v>15</v>
      </c>
      <c r="S97" s="13">
        <f>SUM(K96:M96,B97:J97)</f>
        <v>46682.822999999997</v>
      </c>
    </row>
    <row r="98" spans="1:21" ht="11.25" customHeight="1" x14ac:dyDescent="0.2">
      <c r="A98" s="8"/>
      <c r="B98" s="12"/>
      <c r="C98" s="12"/>
      <c r="D98" s="12"/>
      <c r="E98" s="12"/>
      <c r="F98" s="12"/>
      <c r="G98" s="12" t="s">
        <v>18</v>
      </c>
      <c r="H98" s="12"/>
      <c r="I98" s="12"/>
      <c r="J98" s="12"/>
      <c r="K98" s="12"/>
      <c r="L98" s="12"/>
      <c r="M98" s="12"/>
      <c r="N98" s="12"/>
      <c r="O98" s="12"/>
      <c r="P98" s="12"/>
      <c r="Q98" s="12"/>
      <c r="R98" s="12"/>
      <c r="S98" s="12"/>
    </row>
    <row r="99" spans="1:21" ht="11.25" customHeight="1" x14ac:dyDescent="0.2">
      <c r="A99" s="8">
        <v>1995</v>
      </c>
      <c r="B99" s="13">
        <f t="shared" ref="B99:M99" si="43">B6+B37+B68</f>
        <v>4423.5912000000008</v>
      </c>
      <c r="C99" s="13">
        <f t="shared" si="43"/>
        <v>3280.1191100000001</v>
      </c>
      <c r="D99" s="13">
        <f t="shared" si="43"/>
        <v>3984.05951</v>
      </c>
      <c r="E99" s="13">
        <f t="shared" si="43"/>
        <v>4310.3952099999997</v>
      </c>
      <c r="F99" s="13">
        <f t="shared" si="43"/>
        <v>3074.8918699999999</v>
      </c>
      <c r="G99" s="13">
        <f t="shared" si="43"/>
        <v>7557.0793600000006</v>
      </c>
      <c r="H99" s="13">
        <f t="shared" si="43"/>
        <v>2437.68948</v>
      </c>
      <c r="I99" s="13">
        <f t="shared" si="43"/>
        <v>5979.6386999999995</v>
      </c>
      <c r="J99" s="13">
        <f t="shared" si="43"/>
        <v>3605.83806</v>
      </c>
      <c r="K99" s="13">
        <f t="shared" si="43"/>
        <v>7158.9252299999998</v>
      </c>
      <c r="L99" s="13">
        <f t="shared" si="43"/>
        <v>4063.0662299999999</v>
      </c>
      <c r="M99" s="13">
        <f t="shared" si="43"/>
        <v>4983.5853700000007</v>
      </c>
      <c r="N99" s="13">
        <f>SUM(B99:D99)</f>
        <v>11687.769820000001</v>
      </c>
      <c r="O99" s="13">
        <f>SUM(E99:G99)</f>
        <v>14942.366440000002</v>
      </c>
      <c r="P99" s="13">
        <f>SUM(H99:J99)</f>
        <v>12023.16624</v>
      </c>
      <c r="Q99" s="13">
        <f>SUM(K99:M99)</f>
        <v>16205.57683</v>
      </c>
      <c r="R99" s="13">
        <f t="shared" ref="R99:R110" si="44">SUM(B99:M99)</f>
        <v>54858.879329999996</v>
      </c>
      <c r="S99" s="30" t="s">
        <v>15</v>
      </c>
    </row>
    <row r="100" spans="1:21" ht="11.25" customHeight="1" x14ac:dyDescent="0.2">
      <c r="A100" s="8">
        <v>1996</v>
      </c>
      <c r="B100" s="13">
        <f t="shared" ref="B100:M100" si="45">B7+B38+B69</f>
        <v>6606.6283400000002</v>
      </c>
      <c r="C100" s="13">
        <f t="shared" si="45"/>
        <v>7622.0045000000009</v>
      </c>
      <c r="D100" s="13">
        <f t="shared" si="45"/>
        <v>5435.7249800000009</v>
      </c>
      <c r="E100" s="13">
        <f t="shared" si="45"/>
        <v>5163.4706800000004</v>
      </c>
      <c r="F100" s="13">
        <f t="shared" si="45"/>
        <v>3912.4170400000003</v>
      </c>
      <c r="G100" s="13">
        <f t="shared" si="45"/>
        <v>9360.2816400000011</v>
      </c>
      <c r="H100" s="13">
        <f t="shared" si="45"/>
        <v>13570.580330000001</v>
      </c>
      <c r="I100" s="13">
        <f t="shared" si="45"/>
        <v>12369.960349999999</v>
      </c>
      <c r="J100" s="13">
        <f t="shared" si="45"/>
        <v>11915.49173</v>
      </c>
      <c r="K100" s="13">
        <f t="shared" si="45"/>
        <v>27671.342469999996</v>
      </c>
      <c r="L100" s="13">
        <f t="shared" si="45"/>
        <v>27654.323229999998</v>
      </c>
      <c r="M100" s="13">
        <f t="shared" si="45"/>
        <v>21363.298430000003</v>
      </c>
      <c r="N100" s="13">
        <f t="shared" ref="N100:N125" si="46">SUM(B100:D100)</f>
        <v>19664.357820000005</v>
      </c>
      <c r="O100" s="13">
        <f t="shared" ref="O100:O125" si="47">SUM(E100:G100)</f>
        <v>18436.16936</v>
      </c>
      <c r="P100" s="13">
        <f t="shared" ref="P100:P125" si="48">SUM(H100:J100)</f>
        <v>37856.03241</v>
      </c>
      <c r="Q100" s="13">
        <f t="shared" ref="Q100:Q125" si="49">SUM(K100:M100)</f>
        <v>76688.964130000008</v>
      </c>
      <c r="R100" s="13">
        <f t="shared" si="44"/>
        <v>152645.52372</v>
      </c>
      <c r="S100" s="13">
        <f t="shared" ref="S100:S123" si="50">SUM(K99:M99,B100:J100)</f>
        <v>92162.136419999995</v>
      </c>
    </row>
    <row r="101" spans="1:21" ht="11.25" customHeight="1" x14ac:dyDescent="0.2">
      <c r="A101" s="8">
        <v>1997</v>
      </c>
      <c r="B101" s="13">
        <f t="shared" ref="B101:M101" si="51">B8+B39+B70</f>
        <v>25403.923489999997</v>
      </c>
      <c r="C101" s="13">
        <f t="shared" si="51"/>
        <v>10831.391540000001</v>
      </c>
      <c r="D101" s="13">
        <f t="shared" si="51"/>
        <v>20729.771049999999</v>
      </c>
      <c r="E101" s="13">
        <f t="shared" si="51"/>
        <v>31085.030040000001</v>
      </c>
      <c r="F101" s="13">
        <f t="shared" si="51"/>
        <v>18470.202770000004</v>
      </c>
      <c r="G101" s="13">
        <f t="shared" si="51"/>
        <v>23029.189860000002</v>
      </c>
      <c r="H101" s="13">
        <f t="shared" si="51"/>
        <v>30083.87255</v>
      </c>
      <c r="I101" s="13">
        <f t="shared" si="51"/>
        <v>12304.868479999999</v>
      </c>
      <c r="J101" s="13">
        <f t="shared" si="51"/>
        <v>38490.692009999999</v>
      </c>
      <c r="K101" s="13">
        <f t="shared" si="51"/>
        <v>17318.535739999996</v>
      </c>
      <c r="L101" s="13">
        <f t="shared" si="51"/>
        <v>19277.676249999997</v>
      </c>
      <c r="M101" s="13">
        <f t="shared" si="51"/>
        <v>22816.473640000004</v>
      </c>
      <c r="N101" s="13">
        <f t="shared" si="46"/>
        <v>56965.086079999994</v>
      </c>
      <c r="O101" s="13">
        <f t="shared" si="47"/>
        <v>72584.42267</v>
      </c>
      <c r="P101" s="13">
        <f t="shared" si="48"/>
        <v>80879.433040000004</v>
      </c>
      <c r="Q101" s="13">
        <f t="shared" si="49"/>
        <v>59412.68563</v>
      </c>
      <c r="R101" s="13">
        <f t="shared" si="44"/>
        <v>269841.62741999998</v>
      </c>
      <c r="S101" s="13">
        <f t="shared" si="50"/>
        <v>287117.90592000005</v>
      </c>
    </row>
    <row r="102" spans="1:21" ht="11.25" customHeight="1" x14ac:dyDescent="0.2">
      <c r="A102" s="8">
        <v>1998</v>
      </c>
      <c r="B102" s="13">
        <f t="shared" ref="B102:M102" si="52">B9+B40+B71</f>
        <v>27866.60166</v>
      </c>
      <c r="C102" s="13">
        <f t="shared" si="52"/>
        <v>9510.3251899999996</v>
      </c>
      <c r="D102" s="13">
        <f t="shared" si="52"/>
        <v>20063.05</v>
      </c>
      <c r="E102" s="13">
        <f t="shared" si="52"/>
        <v>23847.088049999998</v>
      </c>
      <c r="F102" s="13">
        <f t="shared" si="52"/>
        <v>23589.215700000004</v>
      </c>
      <c r="G102" s="13">
        <f t="shared" si="52"/>
        <v>16574.140590000003</v>
      </c>
      <c r="H102" s="13">
        <f t="shared" si="52"/>
        <v>26047.629560000001</v>
      </c>
      <c r="I102" s="13">
        <f t="shared" si="52"/>
        <v>13721.38868</v>
      </c>
      <c r="J102" s="13">
        <f t="shared" si="52"/>
        <v>13082.764219999999</v>
      </c>
      <c r="K102" s="13">
        <f t="shared" si="52"/>
        <v>13454.912120000003</v>
      </c>
      <c r="L102" s="13">
        <f t="shared" si="52"/>
        <v>18682.30199</v>
      </c>
      <c r="M102" s="13">
        <f t="shared" si="52"/>
        <v>22895.371170000002</v>
      </c>
      <c r="N102" s="13">
        <f t="shared" si="46"/>
        <v>57439.976850000006</v>
      </c>
      <c r="O102" s="13">
        <f t="shared" si="47"/>
        <v>64010.444340000009</v>
      </c>
      <c r="P102" s="13">
        <f t="shared" si="48"/>
        <v>52851.782460000002</v>
      </c>
      <c r="Q102" s="13">
        <f t="shared" si="49"/>
        <v>55032.585279999999</v>
      </c>
      <c r="R102" s="13">
        <f t="shared" si="44"/>
        <v>229334.78893000001</v>
      </c>
      <c r="S102" s="13">
        <f t="shared" si="50"/>
        <v>233714.88928000003</v>
      </c>
    </row>
    <row r="103" spans="1:21" ht="11.25" customHeight="1" x14ac:dyDescent="0.2">
      <c r="A103" s="8">
        <v>1999</v>
      </c>
      <c r="B103" s="13">
        <f t="shared" ref="B103:M103" si="53">B10+B41+B72</f>
        <v>15851.34614</v>
      </c>
      <c r="C103" s="13">
        <f t="shared" si="53"/>
        <v>9404.6158300000025</v>
      </c>
      <c r="D103" s="13">
        <f t="shared" si="53"/>
        <v>13996.73912</v>
      </c>
      <c r="E103" s="13">
        <f t="shared" si="53"/>
        <v>17579.030690000003</v>
      </c>
      <c r="F103" s="13">
        <f t="shared" si="53"/>
        <v>17740.773000000001</v>
      </c>
      <c r="G103" s="13">
        <f t="shared" si="53"/>
        <v>18516.231170000006</v>
      </c>
      <c r="H103" s="13">
        <f t="shared" si="53"/>
        <v>21922.648980000002</v>
      </c>
      <c r="I103" s="13">
        <f t="shared" si="53"/>
        <v>51485.73156</v>
      </c>
      <c r="J103" s="13">
        <f t="shared" si="53"/>
        <v>46843.537500000006</v>
      </c>
      <c r="K103" s="13">
        <f t="shared" si="53"/>
        <v>18735.227060000001</v>
      </c>
      <c r="L103" s="13">
        <f t="shared" si="53"/>
        <v>13674.898070000001</v>
      </c>
      <c r="M103" s="13">
        <f t="shared" si="53"/>
        <v>21635.069829999997</v>
      </c>
      <c r="N103" s="13">
        <f t="shared" si="46"/>
        <v>39252.701090000002</v>
      </c>
      <c r="O103" s="13">
        <f t="shared" si="47"/>
        <v>53836.034860000007</v>
      </c>
      <c r="P103" s="13">
        <f t="shared" si="48"/>
        <v>120251.91804</v>
      </c>
      <c r="Q103" s="13">
        <f t="shared" si="49"/>
        <v>54045.194959999993</v>
      </c>
      <c r="R103" s="13">
        <f t="shared" si="44"/>
        <v>267385.84895000001</v>
      </c>
      <c r="S103" s="13">
        <f t="shared" si="50"/>
        <v>268373.23927000002</v>
      </c>
    </row>
    <row r="104" spans="1:21" ht="11.25" customHeight="1" x14ac:dyDescent="0.2">
      <c r="A104" s="8">
        <v>2000</v>
      </c>
      <c r="B104" s="13">
        <f t="shared" ref="B104:M104" si="54">B11+B42+B73</f>
        <v>10513.739219999999</v>
      </c>
      <c r="C104" s="13">
        <f t="shared" si="54"/>
        <v>14474.043020000001</v>
      </c>
      <c r="D104" s="13">
        <f t="shared" si="54"/>
        <v>22534.785090000001</v>
      </c>
      <c r="E104" s="13">
        <f t="shared" si="54"/>
        <v>14922.96638</v>
      </c>
      <c r="F104" s="13">
        <f t="shared" si="54"/>
        <v>25227.016440000007</v>
      </c>
      <c r="G104" s="13">
        <f t="shared" si="54"/>
        <v>19008.199410000001</v>
      </c>
      <c r="H104" s="13">
        <f t="shared" si="54"/>
        <v>18337.33611</v>
      </c>
      <c r="I104" s="13">
        <f t="shared" si="54"/>
        <v>23129.55416</v>
      </c>
      <c r="J104" s="13">
        <f t="shared" si="54"/>
        <v>16211.588320000001</v>
      </c>
      <c r="K104" s="13">
        <f t="shared" si="54"/>
        <v>21038.863630000003</v>
      </c>
      <c r="L104" s="13">
        <f t="shared" si="54"/>
        <v>25972.709299999999</v>
      </c>
      <c r="M104" s="13">
        <f t="shared" si="54"/>
        <v>18522.032300000003</v>
      </c>
      <c r="N104" s="13">
        <f t="shared" si="46"/>
        <v>47522.567330000005</v>
      </c>
      <c r="O104" s="13">
        <f t="shared" si="47"/>
        <v>59158.182230000006</v>
      </c>
      <c r="P104" s="13">
        <f t="shared" si="48"/>
        <v>57678.478590000006</v>
      </c>
      <c r="Q104" s="13">
        <f t="shared" si="49"/>
        <v>65533.605230000001</v>
      </c>
      <c r="R104" s="13">
        <f t="shared" si="44"/>
        <v>229892.83338</v>
      </c>
      <c r="S104" s="13">
        <f t="shared" si="50"/>
        <v>218404.42311000003</v>
      </c>
    </row>
    <row r="105" spans="1:21" ht="11.25" customHeight="1" x14ac:dyDescent="0.2">
      <c r="A105" s="8">
        <v>2001</v>
      </c>
      <c r="B105" s="13">
        <f t="shared" ref="B105:M105" si="55">B12+B43+B74</f>
        <v>12678.86276</v>
      </c>
      <c r="C105" s="13">
        <f t="shared" si="55"/>
        <v>17771.276099999999</v>
      </c>
      <c r="D105" s="13">
        <f t="shared" si="55"/>
        <v>18295.35008</v>
      </c>
      <c r="E105" s="13">
        <f t="shared" si="55"/>
        <v>13238.54506</v>
      </c>
      <c r="F105" s="13">
        <f t="shared" si="55"/>
        <v>24779.898910000004</v>
      </c>
      <c r="G105" s="13">
        <f t="shared" si="55"/>
        <v>16718.116730000002</v>
      </c>
      <c r="H105" s="13">
        <f t="shared" si="55"/>
        <v>18042.218139999997</v>
      </c>
      <c r="I105" s="13">
        <f t="shared" si="55"/>
        <v>18924.05515</v>
      </c>
      <c r="J105" s="13">
        <f t="shared" si="55"/>
        <v>13441.54047</v>
      </c>
      <c r="K105" s="13">
        <f t="shared" si="55"/>
        <v>21596.811849999998</v>
      </c>
      <c r="L105" s="13">
        <f t="shared" si="55"/>
        <v>17525.51108</v>
      </c>
      <c r="M105" s="13">
        <f t="shared" si="55"/>
        <v>17040.31035</v>
      </c>
      <c r="N105" s="13">
        <f t="shared" si="46"/>
        <v>48745.488939999996</v>
      </c>
      <c r="O105" s="13">
        <f t="shared" si="47"/>
        <v>54736.560700000009</v>
      </c>
      <c r="P105" s="13">
        <f t="shared" si="48"/>
        <v>50407.813759999997</v>
      </c>
      <c r="Q105" s="13">
        <f t="shared" si="49"/>
        <v>56162.633279999995</v>
      </c>
      <c r="R105" s="13">
        <f t="shared" si="44"/>
        <v>210052.49668000004</v>
      </c>
      <c r="S105" s="13">
        <f t="shared" si="50"/>
        <v>219423.46863000005</v>
      </c>
    </row>
    <row r="106" spans="1:21" ht="11.25" customHeight="1" x14ac:dyDescent="0.2">
      <c r="A106" s="8">
        <v>2002</v>
      </c>
      <c r="B106" s="13">
        <f t="shared" ref="B106:M106" si="56">B13+B44+B75</f>
        <v>1930.3574599999999</v>
      </c>
      <c r="C106" s="13">
        <f t="shared" si="56"/>
        <v>1286.1743700000002</v>
      </c>
      <c r="D106" s="13">
        <f t="shared" si="56"/>
        <v>10736.687329999999</v>
      </c>
      <c r="E106" s="13">
        <f t="shared" si="56"/>
        <v>2179.0223299999998</v>
      </c>
      <c r="F106" s="13">
        <f t="shared" si="56"/>
        <v>1893.6087399999999</v>
      </c>
      <c r="G106" s="13">
        <f t="shared" si="56"/>
        <v>519.64279999999997</v>
      </c>
      <c r="H106" s="13">
        <f t="shared" si="56"/>
        <v>5554.6259700000001</v>
      </c>
      <c r="I106" s="13">
        <f t="shared" si="56"/>
        <v>1167.6273900000001</v>
      </c>
      <c r="J106" s="13">
        <f t="shared" si="56"/>
        <v>2604.99287</v>
      </c>
      <c r="K106" s="13">
        <f t="shared" si="56"/>
        <v>464.70718000000005</v>
      </c>
      <c r="L106" s="13">
        <f t="shared" si="56"/>
        <v>732.16484000000014</v>
      </c>
      <c r="M106" s="13">
        <f t="shared" si="56"/>
        <v>475.81540000000001</v>
      </c>
      <c r="N106" s="13">
        <f t="shared" si="46"/>
        <v>13953.219159999999</v>
      </c>
      <c r="O106" s="13">
        <f t="shared" si="47"/>
        <v>4592.2738699999991</v>
      </c>
      <c r="P106" s="13">
        <f t="shared" si="48"/>
        <v>9327.2462300000007</v>
      </c>
      <c r="Q106" s="13">
        <f t="shared" si="49"/>
        <v>1672.6874200000002</v>
      </c>
      <c r="R106" s="13">
        <f t="shared" si="44"/>
        <v>29545.426680000004</v>
      </c>
      <c r="S106" s="13">
        <f t="shared" si="50"/>
        <v>84035.372539999982</v>
      </c>
    </row>
    <row r="107" spans="1:21" ht="11.25" customHeight="1" x14ac:dyDescent="0.2">
      <c r="A107" s="8">
        <v>2003</v>
      </c>
      <c r="B107" s="13">
        <f t="shared" ref="B107:M107" si="57">B14+B45+B76</f>
        <v>499.19028000000003</v>
      </c>
      <c r="C107" s="13">
        <f t="shared" si="57"/>
        <v>766.75866999999994</v>
      </c>
      <c r="D107" s="13">
        <f t="shared" si="57"/>
        <v>955.66836999999998</v>
      </c>
      <c r="E107" s="13">
        <f t="shared" si="57"/>
        <v>2676.6392999999998</v>
      </c>
      <c r="F107" s="13">
        <f t="shared" si="57"/>
        <v>1845.5687600000001</v>
      </c>
      <c r="G107" s="13">
        <f t="shared" si="57"/>
        <v>999.20819000000006</v>
      </c>
      <c r="H107" s="13">
        <f t="shared" si="57"/>
        <v>636.8818</v>
      </c>
      <c r="I107" s="13">
        <f t="shared" si="57"/>
        <v>540.93718000000001</v>
      </c>
      <c r="J107" s="13">
        <f t="shared" si="57"/>
        <v>729.20389999999998</v>
      </c>
      <c r="K107" s="13">
        <f t="shared" si="57"/>
        <v>1059.3468499999999</v>
      </c>
      <c r="L107" s="13">
        <f t="shared" si="57"/>
        <v>666.90108000000009</v>
      </c>
      <c r="M107" s="13">
        <f t="shared" si="57"/>
        <v>744.14667000000009</v>
      </c>
      <c r="N107" s="13">
        <f t="shared" si="46"/>
        <v>2221.6173199999998</v>
      </c>
      <c r="O107" s="13">
        <f t="shared" si="47"/>
        <v>5521.4162500000002</v>
      </c>
      <c r="P107" s="13">
        <f t="shared" si="48"/>
        <v>1907.02288</v>
      </c>
      <c r="Q107" s="13">
        <f t="shared" si="49"/>
        <v>2470.3946000000001</v>
      </c>
      <c r="R107" s="13">
        <f t="shared" si="44"/>
        <v>12120.451050000001</v>
      </c>
      <c r="S107" s="13">
        <f t="shared" si="50"/>
        <v>11322.74387</v>
      </c>
    </row>
    <row r="108" spans="1:21" ht="11.25" customHeight="1" x14ac:dyDescent="0.2">
      <c r="A108" s="8">
        <v>2004</v>
      </c>
      <c r="B108" s="13">
        <f t="shared" ref="B108:M108" si="58">B15+B46+B77</f>
        <v>280.16790000000003</v>
      </c>
      <c r="C108" s="13">
        <f t="shared" si="58"/>
        <v>789.32988</v>
      </c>
      <c r="D108" s="13">
        <f t="shared" si="58"/>
        <v>1356.7267400000001</v>
      </c>
      <c r="E108" s="13">
        <f t="shared" si="58"/>
        <v>718.66858000000002</v>
      </c>
      <c r="F108" s="13">
        <f t="shared" si="58"/>
        <v>791.54717000000005</v>
      </c>
      <c r="G108" s="13">
        <f t="shared" si="58"/>
        <v>968.50656000000004</v>
      </c>
      <c r="H108" s="13">
        <f t="shared" si="58"/>
        <v>1064.11589</v>
      </c>
      <c r="I108" s="13">
        <f t="shared" si="58"/>
        <v>1571.0467100000001</v>
      </c>
      <c r="J108" s="13">
        <f t="shared" si="58"/>
        <v>573.87431000000004</v>
      </c>
      <c r="K108" s="13">
        <f t="shared" si="58"/>
        <v>1393.04216</v>
      </c>
      <c r="L108" s="13">
        <f t="shared" si="58"/>
        <v>1212.88195</v>
      </c>
      <c r="M108" s="13">
        <f t="shared" si="58"/>
        <v>817.92819000000009</v>
      </c>
      <c r="N108" s="13">
        <f t="shared" si="46"/>
        <v>2426.2245200000002</v>
      </c>
      <c r="O108" s="13">
        <f t="shared" si="47"/>
        <v>2478.7223100000001</v>
      </c>
      <c r="P108" s="13">
        <f t="shared" si="48"/>
        <v>3209.0369100000003</v>
      </c>
      <c r="Q108" s="13">
        <f t="shared" si="49"/>
        <v>3423.8523</v>
      </c>
      <c r="R108" s="13">
        <f t="shared" si="44"/>
        <v>11537.83604</v>
      </c>
      <c r="S108" s="13">
        <f t="shared" si="50"/>
        <v>10584.378340000001</v>
      </c>
    </row>
    <row r="109" spans="1:21" ht="11.25" customHeight="1" x14ac:dyDescent="0.2">
      <c r="A109" s="8">
        <v>2005</v>
      </c>
      <c r="B109" s="13">
        <f t="shared" ref="B109:M109" si="59">B16+B47+B78</f>
        <v>1107.40274</v>
      </c>
      <c r="C109" s="13">
        <f t="shared" si="59"/>
        <v>1584.83862</v>
      </c>
      <c r="D109" s="13">
        <f t="shared" si="59"/>
        <v>2377.66885</v>
      </c>
      <c r="E109" s="13">
        <f t="shared" si="59"/>
        <v>6525.2633799999994</v>
      </c>
      <c r="F109" s="13">
        <f t="shared" si="59"/>
        <v>7138.8939900000005</v>
      </c>
      <c r="G109" s="13">
        <f t="shared" si="59"/>
        <v>11474.941470000002</v>
      </c>
      <c r="H109" s="13">
        <f t="shared" si="59"/>
        <v>11887.712080000001</v>
      </c>
      <c r="I109" s="13">
        <f t="shared" si="59"/>
        <v>9226.5203000000001</v>
      </c>
      <c r="J109" s="13">
        <f t="shared" si="59"/>
        <v>20160.771069999999</v>
      </c>
      <c r="K109" s="13">
        <f t="shared" si="59"/>
        <v>12990.78621</v>
      </c>
      <c r="L109" s="13">
        <f t="shared" si="59"/>
        <v>11130.03673</v>
      </c>
      <c r="M109" s="13">
        <f t="shared" si="59"/>
        <v>10397.82602</v>
      </c>
      <c r="N109" s="13">
        <f t="shared" si="46"/>
        <v>5069.91021</v>
      </c>
      <c r="O109" s="13">
        <f t="shared" si="47"/>
        <v>25139.098840000002</v>
      </c>
      <c r="P109" s="13">
        <f t="shared" si="48"/>
        <v>41275.003450000004</v>
      </c>
      <c r="Q109" s="13">
        <f t="shared" si="49"/>
        <v>34518.648959999999</v>
      </c>
      <c r="R109" s="13">
        <f t="shared" si="44"/>
        <v>106002.66146000003</v>
      </c>
      <c r="S109" s="13">
        <f t="shared" si="50"/>
        <v>74907.86480000001</v>
      </c>
    </row>
    <row r="110" spans="1:21" ht="11.25" customHeight="1" x14ac:dyDescent="0.2">
      <c r="A110" s="8">
        <v>2006</v>
      </c>
      <c r="B110" s="13">
        <f t="shared" ref="B110:M110" si="60">B17+B48+B79</f>
        <v>23197.632370000003</v>
      </c>
      <c r="C110" s="13">
        <f t="shared" si="60"/>
        <v>10284.396640000003</v>
      </c>
      <c r="D110" s="13">
        <f t="shared" si="60"/>
        <v>20247.32603</v>
      </c>
      <c r="E110" s="13">
        <f t="shared" si="60"/>
        <v>16434.192120000003</v>
      </c>
      <c r="F110" s="13">
        <f t="shared" si="60"/>
        <v>23555.815420000006</v>
      </c>
      <c r="G110" s="13">
        <f t="shared" si="60"/>
        <v>25820.16923</v>
      </c>
      <c r="H110" s="13">
        <f t="shared" si="60"/>
        <v>20902.58368</v>
      </c>
      <c r="I110" s="13">
        <f t="shared" si="60"/>
        <v>38398.340350000006</v>
      </c>
      <c r="J110" s="13">
        <f t="shared" si="60"/>
        <v>29242.581280000002</v>
      </c>
      <c r="K110" s="13">
        <f t="shared" si="60"/>
        <v>6770.6186599999992</v>
      </c>
      <c r="L110" s="13">
        <f t="shared" si="60"/>
        <v>21158.468760000003</v>
      </c>
      <c r="M110" s="13">
        <f t="shared" si="60"/>
        <v>12277.194170000001</v>
      </c>
      <c r="N110" s="13">
        <f t="shared" si="46"/>
        <v>53729.355040000009</v>
      </c>
      <c r="O110" s="13">
        <f t="shared" si="47"/>
        <v>65810.176770000005</v>
      </c>
      <c r="P110" s="13">
        <f t="shared" si="48"/>
        <v>88543.505310000008</v>
      </c>
      <c r="Q110" s="13">
        <f t="shared" si="49"/>
        <v>40206.281590000006</v>
      </c>
      <c r="R110" s="13">
        <f t="shared" si="44"/>
        <v>248289.31871000005</v>
      </c>
      <c r="S110" s="13">
        <f t="shared" si="50"/>
        <v>242601.68608000004</v>
      </c>
    </row>
    <row r="111" spans="1:21" s="32" customFormat="1" ht="11.25" customHeight="1" x14ac:dyDescent="0.2">
      <c r="A111" s="8">
        <v>2007</v>
      </c>
      <c r="B111" s="13">
        <f t="shared" ref="B111:M111" si="61">B18+B49+B80</f>
        <v>19494.760870000002</v>
      </c>
      <c r="C111" s="13">
        <f t="shared" si="61"/>
        <v>23053.693270000003</v>
      </c>
      <c r="D111" s="13">
        <f t="shared" si="61"/>
        <v>26894.921000000002</v>
      </c>
      <c r="E111" s="13">
        <f t="shared" si="61"/>
        <v>23164.743110000003</v>
      </c>
      <c r="F111" s="13">
        <f t="shared" si="61"/>
        <v>24031.356739999999</v>
      </c>
      <c r="G111" s="13">
        <f t="shared" si="61"/>
        <v>22830.412940000002</v>
      </c>
      <c r="H111" s="13">
        <f t="shared" si="61"/>
        <v>26152.031220000001</v>
      </c>
      <c r="I111" s="13">
        <f t="shared" si="61"/>
        <v>34219.877899999999</v>
      </c>
      <c r="J111" s="13">
        <f t="shared" si="61"/>
        <v>21472.365360000003</v>
      </c>
      <c r="K111" s="13">
        <f t="shared" si="61"/>
        <v>19581.009590000001</v>
      </c>
      <c r="L111" s="13">
        <f t="shared" si="61"/>
        <v>27880.678220000002</v>
      </c>
      <c r="M111" s="13">
        <f t="shared" si="61"/>
        <v>34593.690799999997</v>
      </c>
      <c r="N111" s="13">
        <f t="shared" si="46"/>
        <v>69443.375140000004</v>
      </c>
      <c r="O111" s="13">
        <f t="shared" si="47"/>
        <v>70026.512790000008</v>
      </c>
      <c r="P111" s="13">
        <f t="shared" si="48"/>
        <v>81844.274479999993</v>
      </c>
      <c r="Q111" s="13">
        <f t="shared" si="49"/>
        <v>82055.37861</v>
      </c>
      <c r="R111" s="13">
        <f t="shared" ref="R111:R117" si="62">SUM(N111:Q111)</f>
        <v>303369.54102</v>
      </c>
      <c r="S111" s="13">
        <f t="shared" si="50"/>
        <v>261520.44400000002</v>
      </c>
      <c r="U111" s="24"/>
    </row>
    <row r="112" spans="1:21" s="32" customFormat="1" ht="11.25" customHeight="1" x14ac:dyDescent="0.2">
      <c r="A112" s="31">
        <v>2008</v>
      </c>
      <c r="B112" s="13">
        <f t="shared" ref="B112:M112" si="63">B19+B50+B81</f>
        <v>43479.790360000006</v>
      </c>
      <c r="C112" s="13">
        <f t="shared" si="63"/>
        <v>31706.682090000002</v>
      </c>
      <c r="D112" s="13">
        <f t="shared" si="63"/>
        <v>29108.190160000002</v>
      </c>
      <c r="E112" s="13">
        <f t="shared" si="63"/>
        <v>46130.986750000004</v>
      </c>
      <c r="F112" s="13">
        <f t="shared" si="63"/>
        <v>22955.103090000001</v>
      </c>
      <c r="G112" s="13">
        <f t="shared" si="63"/>
        <v>39576.09532</v>
      </c>
      <c r="H112" s="13">
        <f t="shared" si="63"/>
        <v>46917.069590000006</v>
      </c>
      <c r="I112" s="13">
        <f t="shared" si="63"/>
        <v>26572.354510000001</v>
      </c>
      <c r="J112" s="13">
        <f t="shared" si="63"/>
        <v>38629.455960000007</v>
      </c>
      <c r="K112" s="13">
        <f t="shared" si="63"/>
        <v>36477.28585</v>
      </c>
      <c r="L112" s="13">
        <f t="shared" si="63"/>
        <v>18398.614250000002</v>
      </c>
      <c r="M112" s="13">
        <f t="shared" si="63"/>
        <v>31633.54608</v>
      </c>
      <c r="N112" s="13">
        <f t="shared" si="46"/>
        <v>104294.66261</v>
      </c>
      <c r="O112" s="13">
        <f t="shared" si="47"/>
        <v>108662.18515999999</v>
      </c>
      <c r="P112" s="13">
        <f t="shared" si="48"/>
        <v>112118.88006000001</v>
      </c>
      <c r="Q112" s="13">
        <f t="shared" si="49"/>
        <v>86509.446179999999</v>
      </c>
      <c r="R112" s="13">
        <f t="shared" si="62"/>
        <v>411585.17400999996</v>
      </c>
      <c r="S112" s="13">
        <f t="shared" si="50"/>
        <v>407131.10644</v>
      </c>
      <c r="U112" s="24"/>
    </row>
    <row r="113" spans="1:22" s="32" customFormat="1" ht="11.25" customHeight="1" x14ac:dyDescent="0.2">
      <c r="A113" s="31">
        <v>2009</v>
      </c>
      <c r="B113" s="13">
        <f t="shared" ref="B113:M113" si="64">B20+B51+B82</f>
        <v>13618.791340000002</v>
      </c>
      <c r="C113" s="13">
        <f t="shared" si="64"/>
        <v>13716.21393</v>
      </c>
      <c r="D113" s="13">
        <f t="shared" si="64"/>
        <v>13469.55847</v>
      </c>
      <c r="E113" s="13">
        <f t="shared" si="64"/>
        <v>19478.012419999999</v>
      </c>
      <c r="F113" s="13">
        <f t="shared" si="64"/>
        <v>25552.82977</v>
      </c>
      <c r="G113" s="13">
        <f t="shared" si="64"/>
        <v>29516.479049999998</v>
      </c>
      <c r="H113" s="13">
        <f t="shared" si="64"/>
        <v>30016.717920000003</v>
      </c>
      <c r="I113" s="13">
        <f t="shared" si="64"/>
        <v>36002.162669999991</v>
      </c>
      <c r="J113" s="13">
        <f t="shared" si="64"/>
        <v>46355.227209999997</v>
      </c>
      <c r="K113" s="13">
        <f t="shared" si="64"/>
        <v>59424.459689999996</v>
      </c>
      <c r="L113" s="13">
        <f t="shared" si="64"/>
        <v>61490.659280000007</v>
      </c>
      <c r="M113" s="13">
        <f t="shared" si="64"/>
        <v>71496.659570000003</v>
      </c>
      <c r="N113" s="13">
        <f t="shared" si="46"/>
        <v>40804.563739999998</v>
      </c>
      <c r="O113" s="13">
        <f t="shared" si="47"/>
        <v>74547.32123999999</v>
      </c>
      <c r="P113" s="13">
        <f t="shared" si="48"/>
        <v>112374.10779999998</v>
      </c>
      <c r="Q113" s="13">
        <f t="shared" si="49"/>
        <v>192411.77854000003</v>
      </c>
      <c r="R113" s="13">
        <f t="shared" si="62"/>
        <v>420137.77132</v>
      </c>
      <c r="S113" s="13">
        <f t="shared" si="50"/>
        <v>314235.43896</v>
      </c>
      <c r="U113" s="24"/>
    </row>
    <row r="114" spans="1:22" s="32" customFormat="1" ht="11.25" customHeight="1" x14ac:dyDescent="0.2">
      <c r="A114" s="31">
        <v>2010</v>
      </c>
      <c r="B114" s="13">
        <f t="shared" ref="B114:M114" si="65">B21+B52+B83</f>
        <v>55223.188630000004</v>
      </c>
      <c r="C114" s="13">
        <f t="shared" si="65"/>
        <v>66295.33958</v>
      </c>
      <c r="D114" s="13">
        <f t="shared" si="65"/>
        <v>83800.739290000012</v>
      </c>
      <c r="E114" s="13">
        <f t="shared" si="65"/>
        <v>103667.87292000001</v>
      </c>
      <c r="F114" s="13">
        <f t="shared" si="65"/>
        <v>81706.658110000004</v>
      </c>
      <c r="G114" s="13">
        <f t="shared" si="65"/>
        <v>97931.302379999994</v>
      </c>
      <c r="H114" s="13">
        <f t="shared" si="65"/>
        <v>112757.56689</v>
      </c>
      <c r="I114" s="13">
        <f t="shared" si="65"/>
        <v>76142.173940000022</v>
      </c>
      <c r="J114" s="13">
        <f t="shared" si="65"/>
        <v>97677.297080000004</v>
      </c>
      <c r="K114" s="13">
        <f t="shared" si="65"/>
        <v>81605.491700000013</v>
      </c>
      <c r="L114" s="13">
        <f t="shared" si="65"/>
        <v>93639.008800000011</v>
      </c>
      <c r="M114" s="13">
        <f t="shared" si="65"/>
        <v>84791.943589999995</v>
      </c>
      <c r="N114" s="13">
        <f t="shared" si="46"/>
        <v>205319.26750000002</v>
      </c>
      <c r="O114" s="13">
        <f t="shared" si="47"/>
        <v>283305.83341000002</v>
      </c>
      <c r="P114" s="13">
        <f t="shared" si="48"/>
        <v>286577.03791000001</v>
      </c>
      <c r="Q114" s="13">
        <f t="shared" si="49"/>
        <v>260036.44409</v>
      </c>
      <c r="R114" s="13">
        <f t="shared" si="62"/>
        <v>1035238.58291</v>
      </c>
      <c r="S114" s="13">
        <f t="shared" si="50"/>
        <v>967613.91736000008</v>
      </c>
      <c r="U114" s="24"/>
    </row>
    <row r="115" spans="1:22" ht="11.25" customHeight="1" x14ac:dyDescent="0.2">
      <c r="A115" s="31">
        <v>2011</v>
      </c>
      <c r="B115" s="13">
        <f t="shared" ref="B115:M115" si="66">B22+B53+B84</f>
        <v>73104.437129999991</v>
      </c>
      <c r="C115" s="13">
        <f t="shared" si="66"/>
        <v>73041.829069999992</v>
      </c>
      <c r="D115" s="13">
        <f t="shared" si="66"/>
        <v>114360.86487</v>
      </c>
      <c r="E115" s="13">
        <f t="shared" si="66"/>
        <v>103555.59184000002</v>
      </c>
      <c r="F115" s="13">
        <f t="shared" si="66"/>
        <v>115082.04715</v>
      </c>
      <c r="G115" s="13">
        <f t="shared" si="66"/>
        <v>125937.7705</v>
      </c>
      <c r="H115" s="13">
        <f t="shared" si="66"/>
        <v>84405.597859999994</v>
      </c>
      <c r="I115" s="13">
        <f t="shared" si="66"/>
        <v>119835.81982</v>
      </c>
      <c r="J115" s="13">
        <f t="shared" si="66"/>
        <v>97340.247950000004</v>
      </c>
      <c r="K115" s="13">
        <f t="shared" si="66"/>
        <v>94069.89</v>
      </c>
      <c r="L115" s="13">
        <f t="shared" si="66"/>
        <v>106644.45999999999</v>
      </c>
      <c r="M115" s="13">
        <f t="shared" si="66"/>
        <v>90741.29</v>
      </c>
      <c r="N115" s="13">
        <f t="shared" si="46"/>
        <v>260507.13107</v>
      </c>
      <c r="O115" s="13">
        <f t="shared" si="47"/>
        <v>344575.40948999999</v>
      </c>
      <c r="P115" s="13">
        <f t="shared" si="48"/>
        <v>301581.66563</v>
      </c>
      <c r="Q115" s="13">
        <f t="shared" si="49"/>
        <v>291455.63999999996</v>
      </c>
      <c r="R115" s="13">
        <f t="shared" si="62"/>
        <v>1198119.84619</v>
      </c>
      <c r="S115" s="13">
        <f t="shared" si="50"/>
        <v>1166700.6502799999</v>
      </c>
      <c r="V115" s="26"/>
    </row>
    <row r="116" spans="1:22" ht="11.25" customHeight="1" x14ac:dyDescent="0.2">
      <c r="A116" s="31">
        <v>2012</v>
      </c>
      <c r="B116" s="13">
        <f t="shared" ref="B116:M116" si="67">B23+B54+B85</f>
        <v>99052.08</v>
      </c>
      <c r="C116" s="13">
        <f t="shared" si="67"/>
        <v>77221.820000000007</v>
      </c>
      <c r="D116" s="13">
        <f t="shared" si="67"/>
        <v>108443.03</v>
      </c>
      <c r="E116" s="13">
        <f t="shared" si="67"/>
        <v>120811.08</v>
      </c>
      <c r="F116" s="13">
        <f t="shared" si="67"/>
        <v>111537.23999999999</v>
      </c>
      <c r="G116" s="13">
        <f t="shared" si="67"/>
        <v>115178.89</v>
      </c>
      <c r="H116" s="13">
        <f t="shared" si="67"/>
        <v>119427.90000000001</v>
      </c>
      <c r="I116" s="13">
        <f t="shared" si="67"/>
        <v>108766.22</v>
      </c>
      <c r="J116" s="13">
        <f t="shared" si="67"/>
        <v>99442.180000000008</v>
      </c>
      <c r="K116" s="13">
        <f t="shared" si="67"/>
        <v>97494.8</v>
      </c>
      <c r="L116" s="13">
        <f t="shared" si="67"/>
        <v>106078.94</v>
      </c>
      <c r="M116" s="13">
        <f t="shared" si="67"/>
        <v>85305.01999999999</v>
      </c>
      <c r="N116" s="13">
        <f t="shared" si="46"/>
        <v>284716.93000000005</v>
      </c>
      <c r="O116" s="13">
        <f t="shared" si="47"/>
        <v>347527.21</v>
      </c>
      <c r="P116" s="13">
        <f t="shared" si="48"/>
        <v>327636.3</v>
      </c>
      <c r="Q116" s="13">
        <f t="shared" si="49"/>
        <v>288878.76</v>
      </c>
      <c r="R116" s="13">
        <f t="shared" si="62"/>
        <v>1248759.2000000002</v>
      </c>
      <c r="S116" s="13">
        <f t="shared" si="50"/>
        <v>1251336.0799999998</v>
      </c>
    </row>
    <row r="117" spans="1:22" ht="11.25" customHeight="1" x14ac:dyDescent="0.2">
      <c r="A117" s="31">
        <v>2013</v>
      </c>
      <c r="B117" s="13">
        <f t="shared" ref="B117:M117" si="68">B24+B55+B86</f>
        <v>98785.72</v>
      </c>
      <c r="C117" s="13">
        <f t="shared" si="68"/>
        <v>67381.73</v>
      </c>
      <c r="D117" s="13">
        <f t="shared" si="68"/>
        <v>87079.01999999999</v>
      </c>
      <c r="E117" s="13">
        <f t="shared" si="68"/>
        <v>99804.260000000009</v>
      </c>
      <c r="F117" s="13">
        <f t="shared" si="68"/>
        <v>86833.83</v>
      </c>
      <c r="G117" s="13">
        <f t="shared" si="68"/>
        <v>82598.010000000009</v>
      </c>
      <c r="H117" s="13">
        <f t="shared" si="68"/>
        <v>99577</v>
      </c>
      <c r="I117" s="13">
        <f t="shared" si="68"/>
        <v>94062.51</v>
      </c>
      <c r="J117" s="13">
        <f t="shared" si="68"/>
        <v>82176.63</v>
      </c>
      <c r="K117" s="13">
        <f t="shared" si="68"/>
        <v>73587.22</v>
      </c>
      <c r="L117" s="13">
        <f t="shared" si="68"/>
        <v>83313.539999999994</v>
      </c>
      <c r="M117" s="13">
        <f t="shared" si="68"/>
        <v>67014.64</v>
      </c>
      <c r="N117" s="13">
        <f t="shared" si="46"/>
        <v>253246.47</v>
      </c>
      <c r="O117" s="13">
        <f t="shared" si="47"/>
        <v>269236.10000000003</v>
      </c>
      <c r="P117" s="13">
        <f t="shared" si="48"/>
        <v>275816.14</v>
      </c>
      <c r="Q117" s="13">
        <f t="shared" si="49"/>
        <v>223915.40000000002</v>
      </c>
      <c r="R117" s="13">
        <f t="shared" si="62"/>
        <v>1022214.1100000001</v>
      </c>
      <c r="S117" s="13">
        <f t="shared" si="50"/>
        <v>1087177.47</v>
      </c>
    </row>
    <row r="118" spans="1:22" ht="11.25" customHeight="1" x14ac:dyDescent="0.2">
      <c r="A118" s="31">
        <v>2014</v>
      </c>
      <c r="B118" s="13">
        <f t="shared" ref="B118:M118" si="69">B25+B56+B87</f>
        <v>72798.509999999995</v>
      </c>
      <c r="C118" s="13">
        <f t="shared" si="69"/>
        <v>51651.090000000004</v>
      </c>
      <c r="D118" s="13">
        <f t="shared" si="69"/>
        <v>72177.760000000009</v>
      </c>
      <c r="E118" s="13">
        <f t="shared" si="69"/>
        <v>74610.559999999998</v>
      </c>
      <c r="F118" s="13">
        <f t="shared" si="69"/>
        <v>89850.46</v>
      </c>
      <c r="G118" s="13">
        <f t="shared" si="69"/>
        <v>64351.840000000004</v>
      </c>
      <c r="H118" s="13">
        <f t="shared" si="69"/>
        <v>85117.3</v>
      </c>
      <c r="I118" s="13">
        <f t="shared" si="69"/>
        <v>68576.960000000006</v>
      </c>
      <c r="J118" s="13">
        <f t="shared" si="69"/>
        <v>96322.97</v>
      </c>
      <c r="K118" s="13">
        <f t="shared" si="69"/>
        <v>80867.72</v>
      </c>
      <c r="L118" s="13">
        <f t="shared" si="69"/>
        <v>72661.56</v>
      </c>
      <c r="M118" s="13">
        <f t="shared" si="69"/>
        <v>71980.34</v>
      </c>
      <c r="N118" s="13">
        <f t="shared" si="46"/>
        <v>196627.36000000002</v>
      </c>
      <c r="O118" s="13">
        <f t="shared" si="47"/>
        <v>228812.86000000002</v>
      </c>
      <c r="P118" s="13">
        <f t="shared" si="48"/>
        <v>250017.23</v>
      </c>
      <c r="Q118" s="13">
        <f t="shared" si="49"/>
        <v>225509.62</v>
      </c>
      <c r="R118" s="13">
        <f t="shared" ref="R118:R123" si="70">SUM(N118:Q118)</f>
        <v>900967.07000000007</v>
      </c>
      <c r="S118" s="13">
        <f t="shared" si="50"/>
        <v>899372.85</v>
      </c>
      <c r="U118" s="12"/>
    </row>
    <row r="119" spans="1:22" ht="11.25" customHeight="1" x14ac:dyDescent="0.2">
      <c r="A119" s="31">
        <v>2015</v>
      </c>
      <c r="B119" s="13">
        <f t="shared" ref="B119:M119" si="71">B26+B57+B88</f>
        <v>80421.41</v>
      </c>
      <c r="C119" s="13">
        <f t="shared" si="71"/>
        <v>56044.030000000006</v>
      </c>
      <c r="D119" s="13">
        <f t="shared" si="71"/>
        <v>73954.22</v>
      </c>
      <c r="E119" s="13">
        <f t="shared" si="71"/>
        <v>90544.989999999991</v>
      </c>
      <c r="F119" s="13">
        <f t="shared" si="71"/>
        <v>88013.02</v>
      </c>
      <c r="G119" s="13">
        <f t="shared" si="71"/>
        <v>93110.59</v>
      </c>
      <c r="H119" s="13">
        <f t="shared" si="71"/>
        <v>99523.07</v>
      </c>
      <c r="I119" s="13">
        <f t="shared" si="71"/>
        <v>75519.700000000012</v>
      </c>
      <c r="J119" s="13">
        <f t="shared" si="71"/>
        <v>83009.88</v>
      </c>
      <c r="K119" s="13">
        <f t="shared" si="71"/>
        <v>75923.03</v>
      </c>
      <c r="L119" s="13">
        <f t="shared" si="71"/>
        <v>70356.319999999992</v>
      </c>
      <c r="M119" s="13">
        <f t="shared" si="71"/>
        <v>82464.540000000008</v>
      </c>
      <c r="N119" s="13">
        <f t="shared" si="46"/>
        <v>210419.66</v>
      </c>
      <c r="O119" s="13">
        <f t="shared" si="47"/>
        <v>271668.59999999998</v>
      </c>
      <c r="P119" s="13">
        <f t="shared" si="48"/>
        <v>258052.65000000002</v>
      </c>
      <c r="Q119" s="13">
        <f t="shared" si="49"/>
        <v>228743.88999999998</v>
      </c>
      <c r="R119" s="13">
        <f t="shared" si="70"/>
        <v>968884.8</v>
      </c>
      <c r="S119" s="13">
        <f t="shared" si="50"/>
        <v>965650.52999999991</v>
      </c>
      <c r="U119" s="12"/>
    </row>
    <row r="120" spans="1:22" ht="11.25" customHeight="1" x14ac:dyDescent="0.2">
      <c r="A120" s="31">
        <v>2016</v>
      </c>
      <c r="B120" s="13">
        <f t="shared" ref="B120:M120" si="72">B27+B58+B89</f>
        <v>58237</v>
      </c>
      <c r="C120" s="13">
        <f t="shared" si="72"/>
        <v>79483.33</v>
      </c>
      <c r="D120" s="13">
        <f t="shared" si="72"/>
        <v>74443.320000000007</v>
      </c>
      <c r="E120" s="13">
        <f t="shared" si="72"/>
        <v>86373.14</v>
      </c>
      <c r="F120" s="13">
        <f t="shared" si="72"/>
        <v>79664.649999999994</v>
      </c>
      <c r="G120" s="13">
        <f t="shared" si="72"/>
        <v>106809.60000000001</v>
      </c>
      <c r="H120" s="13">
        <f t="shared" si="72"/>
        <v>88611.44</v>
      </c>
      <c r="I120" s="13">
        <f t="shared" si="72"/>
        <v>94399.51999999999</v>
      </c>
      <c r="J120" s="13">
        <f t="shared" si="72"/>
        <v>87691.91</v>
      </c>
      <c r="K120" s="13">
        <f t="shared" si="72"/>
        <v>67740.009999999995</v>
      </c>
      <c r="L120" s="13">
        <f t="shared" si="72"/>
        <v>87546.12000000001</v>
      </c>
      <c r="M120" s="13">
        <f t="shared" si="72"/>
        <v>78418.439999999988</v>
      </c>
      <c r="N120" s="13">
        <f t="shared" si="46"/>
        <v>212163.65000000002</v>
      </c>
      <c r="O120" s="13">
        <f t="shared" si="47"/>
        <v>272847.39</v>
      </c>
      <c r="P120" s="13">
        <f t="shared" si="48"/>
        <v>270702.87</v>
      </c>
      <c r="Q120" s="13">
        <f t="shared" si="49"/>
        <v>233704.57</v>
      </c>
      <c r="R120" s="13">
        <f t="shared" si="70"/>
        <v>989418.48</v>
      </c>
      <c r="S120" s="13">
        <f t="shared" si="50"/>
        <v>984457.80000000016</v>
      </c>
      <c r="U120" s="12"/>
    </row>
    <row r="121" spans="1:22" ht="11.25" customHeight="1" x14ac:dyDescent="0.2">
      <c r="A121" s="31">
        <v>2017</v>
      </c>
      <c r="B121" s="13">
        <f t="shared" ref="B121:M121" si="73">B28+B59+B90</f>
        <v>82254.023720000012</v>
      </c>
      <c r="C121" s="13">
        <f t="shared" si="73"/>
        <v>71707.314359999989</v>
      </c>
      <c r="D121" s="13">
        <f t="shared" si="73"/>
        <v>92612.280589999995</v>
      </c>
      <c r="E121" s="13">
        <f t="shared" si="73"/>
        <v>77332.413990000015</v>
      </c>
      <c r="F121" s="13">
        <f t="shared" si="73"/>
        <v>107563.89197</v>
      </c>
      <c r="G121" s="13">
        <f t="shared" si="73"/>
        <v>93599.086139999999</v>
      </c>
      <c r="H121" s="13">
        <f t="shared" si="73"/>
        <v>96949.329410000006</v>
      </c>
      <c r="I121" s="13">
        <f t="shared" si="73"/>
        <v>89439.057079999999</v>
      </c>
      <c r="J121" s="13">
        <f t="shared" si="73"/>
        <v>82734.609750000003</v>
      </c>
      <c r="K121" s="13">
        <f t="shared" si="73"/>
        <v>71590.345150000008</v>
      </c>
      <c r="L121" s="13">
        <f t="shared" si="73"/>
        <v>85269.143609999999</v>
      </c>
      <c r="M121" s="13">
        <f t="shared" si="73"/>
        <v>101696.81219</v>
      </c>
      <c r="N121" s="13">
        <f t="shared" si="46"/>
        <v>246573.61867</v>
      </c>
      <c r="O121" s="13">
        <f t="shared" si="47"/>
        <v>278495.39210000006</v>
      </c>
      <c r="P121" s="13">
        <f t="shared" si="48"/>
        <v>269122.99624000001</v>
      </c>
      <c r="Q121" s="13">
        <f t="shared" si="49"/>
        <v>258556.30095</v>
      </c>
      <c r="R121" s="13">
        <f t="shared" si="70"/>
        <v>1052748.3079600001</v>
      </c>
      <c r="S121" s="13">
        <f t="shared" si="50"/>
        <v>1027896.5770100001</v>
      </c>
      <c r="U121" s="12"/>
    </row>
    <row r="122" spans="1:22" ht="11.25" customHeight="1" x14ac:dyDescent="0.2">
      <c r="A122" s="31">
        <v>2018</v>
      </c>
      <c r="B122" s="13">
        <f t="shared" ref="B122:M122" si="74">B29+B60+B91</f>
        <v>72531.655070000008</v>
      </c>
      <c r="C122" s="13">
        <f t="shared" si="74"/>
        <v>68975.004030000011</v>
      </c>
      <c r="D122" s="13">
        <f t="shared" si="74"/>
        <v>83003.124639999995</v>
      </c>
      <c r="E122" s="13">
        <f t="shared" si="74"/>
        <v>101977.25961000001</v>
      </c>
      <c r="F122" s="13">
        <f t="shared" si="74"/>
        <v>92202.846140000009</v>
      </c>
      <c r="G122" s="13">
        <f t="shared" si="74"/>
        <v>95812.817519999997</v>
      </c>
      <c r="H122" s="13">
        <f t="shared" si="74"/>
        <v>92561.57561</v>
      </c>
      <c r="I122" s="13">
        <f t="shared" si="74"/>
        <v>94410.302680000008</v>
      </c>
      <c r="J122" s="13">
        <f t="shared" si="74"/>
        <v>87689.292450000008</v>
      </c>
      <c r="K122" s="13">
        <f t="shared" si="74"/>
        <v>81126.268330000006</v>
      </c>
      <c r="L122" s="13">
        <f t="shared" si="74"/>
        <v>60438.200079999995</v>
      </c>
      <c r="M122" s="13">
        <f t="shared" si="74"/>
        <v>77880.572620000006</v>
      </c>
      <c r="N122" s="13">
        <f t="shared" si="46"/>
        <v>224509.78374000001</v>
      </c>
      <c r="O122" s="13">
        <f t="shared" si="47"/>
        <v>289992.92327000003</v>
      </c>
      <c r="P122" s="13">
        <f t="shared" si="48"/>
        <v>274661.17074000003</v>
      </c>
      <c r="Q122" s="13">
        <f t="shared" si="49"/>
        <v>219445.04103000002</v>
      </c>
      <c r="R122" s="13">
        <f t="shared" si="70"/>
        <v>1008608.9187799999</v>
      </c>
      <c r="S122" s="13">
        <f t="shared" si="50"/>
        <v>1047720.1787</v>
      </c>
      <c r="U122" s="12"/>
    </row>
    <row r="123" spans="1:22" ht="11.25" customHeight="1" x14ac:dyDescent="0.2">
      <c r="A123" s="31">
        <v>2019</v>
      </c>
      <c r="B123" s="13">
        <f t="shared" ref="B123:M123" si="75">B30+B61+B92</f>
        <v>67717.18637000001</v>
      </c>
      <c r="C123" s="13">
        <f t="shared" si="75"/>
        <v>74523.556660000002</v>
      </c>
      <c r="D123" s="13">
        <f t="shared" si="75"/>
        <v>79378.403980000003</v>
      </c>
      <c r="E123" s="13">
        <f t="shared" si="75"/>
        <v>101159.64032000001</v>
      </c>
      <c r="F123" s="13">
        <f t="shared" si="75"/>
        <v>99581.187319999997</v>
      </c>
      <c r="G123" s="13">
        <f t="shared" si="75"/>
        <v>92251.142970000001</v>
      </c>
      <c r="H123" s="13">
        <f t="shared" si="75"/>
        <v>90822.67399000001</v>
      </c>
      <c r="I123" s="13">
        <f t="shared" si="75"/>
        <v>77138.82779000001</v>
      </c>
      <c r="J123" s="13">
        <f t="shared" si="75"/>
        <v>82060.21057000001</v>
      </c>
      <c r="K123" s="13">
        <f t="shared" si="75"/>
        <v>75097.499150000018</v>
      </c>
      <c r="L123" s="13">
        <f t="shared" si="75"/>
        <v>70923.159340000013</v>
      </c>
      <c r="M123" s="13">
        <f t="shared" si="75"/>
        <v>64628.096570000009</v>
      </c>
      <c r="N123" s="13">
        <f t="shared" si="46"/>
        <v>221619.14701000002</v>
      </c>
      <c r="O123" s="13">
        <f t="shared" si="47"/>
        <v>292991.97061000002</v>
      </c>
      <c r="P123" s="13">
        <f t="shared" si="48"/>
        <v>250021.71235000005</v>
      </c>
      <c r="Q123" s="13">
        <f t="shared" si="49"/>
        <v>210648.75506000005</v>
      </c>
      <c r="R123" s="13">
        <f t="shared" si="70"/>
        <v>975281.58503000019</v>
      </c>
      <c r="S123" s="13">
        <f t="shared" si="50"/>
        <v>984077.87100000016</v>
      </c>
      <c r="U123" s="12"/>
    </row>
    <row r="124" spans="1:22" ht="11.25" customHeight="1" x14ac:dyDescent="0.2">
      <c r="A124" s="31">
        <v>2020</v>
      </c>
      <c r="B124" s="13">
        <f t="shared" ref="B124:M124" si="76">B31+B62+B93</f>
        <v>68642.472420000006</v>
      </c>
      <c r="C124" s="13">
        <f t="shared" si="76"/>
        <v>65248.753680000002</v>
      </c>
      <c r="D124" s="13">
        <f t="shared" si="76"/>
        <v>68283.409069999994</v>
      </c>
      <c r="E124" s="13">
        <f t="shared" si="76"/>
        <v>65178.398780000003</v>
      </c>
      <c r="F124" s="13">
        <f t="shared" si="76"/>
        <v>72023.187129999991</v>
      </c>
      <c r="G124" s="13">
        <f t="shared" si="76"/>
        <v>76079.946450000018</v>
      </c>
      <c r="H124" s="13">
        <f t="shared" si="76"/>
        <v>79457.31379</v>
      </c>
      <c r="I124" s="13">
        <f t="shared" si="76"/>
        <v>63033.570139999996</v>
      </c>
      <c r="J124" s="13">
        <f t="shared" si="76"/>
        <v>74825.225160000002</v>
      </c>
      <c r="K124" s="13">
        <f t="shared" si="76"/>
        <v>72959.295940000011</v>
      </c>
      <c r="L124" s="13">
        <f t="shared" si="76"/>
        <v>62178.54234</v>
      </c>
      <c r="M124" s="13">
        <f t="shared" si="76"/>
        <v>74354.444760000013</v>
      </c>
      <c r="N124" s="13">
        <f t="shared" si="46"/>
        <v>202174.63516999999</v>
      </c>
      <c r="O124" s="13">
        <f t="shared" si="47"/>
        <v>213281.53236000001</v>
      </c>
      <c r="P124" s="13">
        <f t="shared" si="48"/>
        <v>217316.10909000001</v>
      </c>
      <c r="Q124" s="13">
        <f t="shared" si="49"/>
        <v>209492.28304000004</v>
      </c>
      <c r="R124" s="13">
        <f>SUM(N124:Q124)</f>
        <v>842264.55966000003</v>
      </c>
      <c r="S124" s="13">
        <f>SUM(K123:M123,B124:J124)</f>
        <v>843421.03168000013</v>
      </c>
      <c r="U124" s="12"/>
    </row>
    <row r="125" spans="1:22" ht="11.25" customHeight="1" x14ac:dyDescent="0.2">
      <c r="A125" s="31">
        <v>2021</v>
      </c>
      <c r="B125" s="13">
        <f t="shared" ref="B125:M125" si="77">B32+B63+B94</f>
        <v>56908.969579999997</v>
      </c>
      <c r="C125" s="13">
        <f t="shared" si="77"/>
        <v>50544.988990000005</v>
      </c>
      <c r="D125" s="13">
        <f t="shared" si="77"/>
        <v>57753.92151</v>
      </c>
      <c r="E125" s="13">
        <f t="shared" si="77"/>
        <v>77425.086850000007</v>
      </c>
      <c r="F125" s="13">
        <f t="shared" si="77"/>
        <v>69835.871419999996</v>
      </c>
      <c r="G125" s="13">
        <f t="shared" si="77"/>
        <v>75470.658049999998</v>
      </c>
      <c r="H125" s="13">
        <f t="shared" si="77"/>
        <v>62341.835160000002</v>
      </c>
      <c r="I125" s="13">
        <f t="shared" si="77"/>
        <v>64824.69341</v>
      </c>
      <c r="J125" s="13">
        <f t="shared" si="77"/>
        <v>70232.548219999997</v>
      </c>
      <c r="K125" s="13">
        <f t="shared" si="77"/>
        <v>58025.252190000007</v>
      </c>
      <c r="L125" s="13">
        <f t="shared" si="77"/>
        <v>52648.483810000005</v>
      </c>
      <c r="M125" s="13">
        <f t="shared" si="77"/>
        <v>71739.782590000003</v>
      </c>
      <c r="N125" s="13">
        <f t="shared" si="46"/>
        <v>165207.88008</v>
      </c>
      <c r="O125" s="13">
        <f t="shared" si="47"/>
        <v>222731.61632</v>
      </c>
      <c r="P125" s="13">
        <f t="shared" si="48"/>
        <v>197399.07678999999</v>
      </c>
      <c r="Q125" s="13">
        <f t="shared" si="49"/>
        <v>182413.51858999999</v>
      </c>
      <c r="R125" s="30">
        <f>SUM(N125:Q125)</f>
        <v>767752.09178000002</v>
      </c>
      <c r="S125" s="13">
        <f>SUM(K124:M124,B125:J125)</f>
        <v>794830.85623000003</v>
      </c>
      <c r="U125" s="12"/>
    </row>
    <row r="126" spans="1:22" ht="11.25" customHeight="1" x14ac:dyDescent="0.2">
      <c r="A126" s="22">
        <v>2022</v>
      </c>
      <c r="B126" s="13">
        <f t="shared" ref="B126:M126" si="78">B33+B64+B95</f>
        <v>4128.424</v>
      </c>
      <c r="C126" s="13">
        <f t="shared" si="78"/>
        <v>3866.9540000000002</v>
      </c>
      <c r="D126" s="13">
        <f t="shared" si="78"/>
        <v>49916.584410000003</v>
      </c>
      <c r="E126" s="13">
        <f t="shared" si="78"/>
        <v>4466.4340000000002</v>
      </c>
      <c r="F126" s="30">
        <f t="shared" si="78"/>
        <v>0</v>
      </c>
      <c r="G126" s="30">
        <f t="shared" si="78"/>
        <v>75274.188989999995</v>
      </c>
      <c r="H126" s="30">
        <f t="shared" si="78"/>
        <v>62009.198340000003</v>
      </c>
      <c r="I126" s="30">
        <f t="shared" si="78"/>
        <v>61833.293140000002</v>
      </c>
      <c r="J126" s="30">
        <f t="shared" si="78"/>
        <v>58024.717329999999</v>
      </c>
      <c r="K126" s="30">
        <f t="shared" si="78"/>
        <v>68924.816139999995</v>
      </c>
      <c r="L126" s="30">
        <f t="shared" si="78"/>
        <v>65847.210950000008</v>
      </c>
      <c r="M126" s="30">
        <f t="shared" si="78"/>
        <v>5781.1360000000004</v>
      </c>
      <c r="N126" s="30">
        <f t="shared" ref="N126:N128" si="79">SUM(B126:D126)</f>
        <v>57911.962410000007</v>
      </c>
      <c r="O126" s="30">
        <f t="shared" ref="O126:O128" si="80">SUM(E126:G126)</f>
        <v>79740.622989999989</v>
      </c>
      <c r="P126" s="30">
        <f t="shared" ref="P126" si="81">SUM(H126:J126)</f>
        <v>181867.20880999998</v>
      </c>
      <c r="Q126" s="30">
        <f t="shared" ref="Q126" si="82">SUM(K126:M126)</f>
        <v>140553.16308999999</v>
      </c>
      <c r="R126" s="30">
        <f>SUM(N126:Q126)</f>
        <v>460072.95729999995</v>
      </c>
      <c r="S126" s="30">
        <f>SUM(K125:M125,B126:J126)</f>
        <v>501933.31280000001</v>
      </c>
      <c r="U126" s="12"/>
    </row>
    <row r="127" spans="1:22" ht="11.25" x14ac:dyDescent="0.2">
      <c r="A127" s="8">
        <v>2023</v>
      </c>
      <c r="B127" s="30">
        <f t="shared" ref="B127:M128" si="83">B34+B65+B96</f>
        <v>4525.2889999999998</v>
      </c>
      <c r="C127" s="30">
        <f t="shared" si="83"/>
        <v>53053.260530000007</v>
      </c>
      <c r="D127" s="30">
        <f t="shared" si="83"/>
        <v>3055.473</v>
      </c>
      <c r="E127" s="30">
        <f t="shared" si="83"/>
        <v>9492.8626399999994</v>
      </c>
      <c r="F127" s="30">
        <f t="shared" si="83"/>
        <v>2019.3410000000001</v>
      </c>
      <c r="G127" s="30">
        <f t="shared" si="83"/>
        <v>74390.167579999994</v>
      </c>
      <c r="H127" s="30">
        <f t="shared" si="83"/>
        <v>76378.334080000001</v>
      </c>
      <c r="I127" s="30">
        <f t="shared" si="83"/>
        <v>76030.053980000012</v>
      </c>
      <c r="J127" s="30">
        <f t="shared" si="83"/>
        <v>2664.1820000000002</v>
      </c>
      <c r="K127" s="30">
        <f t="shared" si="83"/>
        <v>79942.309960000013</v>
      </c>
      <c r="L127" s="30">
        <f t="shared" si="83"/>
        <v>4685.1990000000005</v>
      </c>
      <c r="M127" s="30">
        <f t="shared" si="83"/>
        <v>42497.545619999997</v>
      </c>
      <c r="N127" s="30">
        <f t="shared" si="79"/>
        <v>60634.022530000002</v>
      </c>
      <c r="O127" s="30">
        <f t="shared" si="80"/>
        <v>85902.371220000001</v>
      </c>
      <c r="P127" s="30">
        <f t="shared" ref="P127" si="84">SUM(H127:J127)</f>
        <v>155072.57006000003</v>
      </c>
      <c r="Q127" s="30">
        <f t="shared" ref="Q127" si="85">SUM(K127:M127)</f>
        <v>127125.05458</v>
      </c>
      <c r="R127" s="30">
        <f>SUM(N127:Q127)</f>
        <v>428734.01838999998</v>
      </c>
      <c r="S127" s="30">
        <f>SUM(K126:M126,B127:J127)</f>
        <v>442162.12689999997</v>
      </c>
    </row>
    <row r="128" spans="1:22" s="8" customFormat="1" ht="11.25" x14ac:dyDescent="0.2">
      <c r="A128" s="9">
        <v>2024</v>
      </c>
      <c r="B128" s="55">
        <f>B35+B66+B97</f>
        <v>81716.482270000008</v>
      </c>
      <c r="C128" s="55">
        <f>C35+C66+C97</f>
        <v>86023.18763</v>
      </c>
      <c r="D128" s="56">
        <f t="shared" si="83"/>
        <v>83457.134440000009</v>
      </c>
      <c r="E128" s="56">
        <f t="shared" si="83"/>
        <v>88760.414160000015</v>
      </c>
      <c r="F128" s="56">
        <f t="shared" si="83"/>
        <v>96990.662549999994</v>
      </c>
      <c r="G128" s="56">
        <f t="shared" si="83"/>
        <v>94083.591109999994</v>
      </c>
      <c r="H128" s="56">
        <f t="shared" si="83"/>
        <v>142302.49825</v>
      </c>
      <c r="I128" s="56">
        <f t="shared" si="83"/>
        <v>81030.677990000011</v>
      </c>
      <c r="J128" s="56">
        <f t="shared" si="83"/>
        <v>90426.097280000002</v>
      </c>
      <c r="K128" s="50" t="s">
        <v>15</v>
      </c>
      <c r="L128" s="50" t="s">
        <v>15</v>
      </c>
      <c r="M128" s="50" t="s">
        <v>15</v>
      </c>
      <c r="N128" s="50">
        <f t="shared" si="79"/>
        <v>251196.80434000003</v>
      </c>
      <c r="O128" s="50">
        <f t="shared" si="80"/>
        <v>279834.66781999997</v>
      </c>
      <c r="P128" s="50" t="s">
        <v>15</v>
      </c>
      <c r="Q128" s="50" t="s">
        <v>15</v>
      </c>
      <c r="R128" s="50" t="s">
        <v>15</v>
      </c>
      <c r="S128" s="50">
        <f>SUM(K127:M127,B128:J128)</f>
        <v>971915.80026000005</v>
      </c>
    </row>
    <row r="129" spans="1:21" s="8" customFormat="1" ht="11.25" customHeight="1" x14ac:dyDescent="0.2">
      <c r="A129" s="8" t="s">
        <v>335</v>
      </c>
      <c r="B129" s="12"/>
      <c r="C129" s="12"/>
      <c r="D129" s="12"/>
      <c r="E129" s="12"/>
      <c r="F129" s="12"/>
      <c r="G129" s="12"/>
      <c r="H129" s="12"/>
      <c r="I129" s="12"/>
      <c r="J129" s="12"/>
      <c r="K129" s="12"/>
      <c r="L129" s="12"/>
      <c r="M129" s="12"/>
      <c r="N129" s="12"/>
      <c r="O129" s="12"/>
      <c r="P129" s="12"/>
      <c r="Q129" s="12"/>
      <c r="R129" s="12"/>
      <c r="S129" s="12"/>
    </row>
    <row r="130" spans="1:21" s="8" customFormat="1" ht="11.25" x14ac:dyDescent="0.2">
      <c r="A130" s="10" t="s">
        <v>350</v>
      </c>
      <c r="B130" s="10"/>
      <c r="C130" s="10"/>
      <c r="D130" s="10"/>
      <c r="E130" s="10"/>
      <c r="F130" s="10"/>
      <c r="G130" s="10"/>
      <c r="H130" s="10"/>
      <c r="I130" s="10"/>
      <c r="J130" s="10"/>
      <c r="K130" s="10"/>
      <c r="L130" s="10"/>
      <c r="M130" s="10"/>
      <c r="N130" s="10"/>
      <c r="O130" s="10"/>
      <c r="P130" s="10"/>
      <c r="Q130" s="10"/>
      <c r="R130" s="10"/>
      <c r="S130" s="10"/>
    </row>
    <row r="131" spans="1:21" ht="11.25" x14ac:dyDescent="0.2">
      <c r="A131" s="8" t="s">
        <v>373</v>
      </c>
      <c r="B131" s="12"/>
      <c r="C131" s="12"/>
      <c r="D131" s="12"/>
      <c r="E131" s="12"/>
      <c r="F131" s="12"/>
      <c r="G131" s="12"/>
      <c r="H131" s="12"/>
      <c r="I131" s="12"/>
      <c r="J131" s="12"/>
      <c r="K131" s="12"/>
      <c r="L131" s="12"/>
      <c r="M131" s="12"/>
      <c r="N131" s="12"/>
      <c r="O131" s="12"/>
      <c r="P131" s="12"/>
      <c r="Q131" s="12"/>
      <c r="R131" s="12"/>
      <c r="S131" s="12"/>
      <c r="U131" s="12"/>
    </row>
    <row r="132" spans="1:21" s="8" customFormat="1" ht="11.25" customHeight="1" x14ac:dyDescent="0.2">
      <c r="A132" s="8" t="s">
        <v>338</v>
      </c>
      <c r="B132" s="12"/>
      <c r="C132" s="12"/>
      <c r="D132" s="12"/>
      <c r="E132" s="12"/>
      <c r="F132" s="12"/>
      <c r="G132" s="12"/>
      <c r="H132" s="12"/>
      <c r="I132" s="12"/>
      <c r="J132" s="12"/>
      <c r="K132" s="12"/>
      <c r="L132" s="12"/>
      <c r="M132" s="12"/>
      <c r="N132" s="12"/>
      <c r="O132" s="12"/>
      <c r="P132" s="12"/>
      <c r="Q132" s="12"/>
      <c r="R132" s="12"/>
      <c r="S132" s="12"/>
    </row>
    <row r="133" spans="1:21" ht="11.25" customHeight="1" x14ac:dyDescent="0.2">
      <c r="A133" s="10" t="s">
        <v>339</v>
      </c>
      <c r="B133" s="12"/>
      <c r="C133" s="12"/>
      <c r="D133" s="12"/>
      <c r="E133" s="12"/>
      <c r="F133" s="12"/>
      <c r="G133" s="12"/>
      <c r="H133" s="12"/>
      <c r="I133" s="12"/>
      <c r="J133" s="12"/>
      <c r="K133" s="12"/>
      <c r="L133" s="12"/>
      <c r="M133" s="12"/>
      <c r="N133" s="12"/>
      <c r="O133" s="12"/>
      <c r="P133" s="12"/>
      <c r="Q133" s="12"/>
      <c r="R133" s="12"/>
      <c r="S133" s="12"/>
    </row>
    <row r="134" spans="1:21" ht="11.25" customHeight="1" x14ac:dyDescent="0.2">
      <c r="A134" s="8" t="s">
        <v>360</v>
      </c>
      <c r="B134" s="12"/>
      <c r="C134" s="12"/>
      <c r="D134" s="12"/>
      <c r="E134" s="12"/>
      <c r="F134" s="12"/>
      <c r="G134" s="12"/>
      <c r="H134" s="12"/>
      <c r="I134" s="12"/>
      <c r="J134" s="12"/>
      <c r="K134" s="12"/>
      <c r="L134" s="12"/>
      <c r="M134" s="12"/>
      <c r="N134" s="12"/>
      <c r="O134" s="12"/>
      <c r="P134" s="12"/>
      <c r="Q134" s="12"/>
      <c r="R134" s="12"/>
      <c r="S134" s="12"/>
    </row>
    <row r="135" spans="1:21" ht="11.25" customHeight="1" x14ac:dyDescent="0.2">
      <c r="A135" s="10" t="s">
        <v>371</v>
      </c>
      <c r="B135" s="12"/>
      <c r="C135" s="12"/>
      <c r="D135" s="12"/>
      <c r="E135" s="12"/>
      <c r="F135" s="12"/>
      <c r="G135" s="12"/>
      <c r="H135" s="12"/>
      <c r="I135" s="12"/>
      <c r="J135" s="12"/>
      <c r="K135" s="12"/>
      <c r="L135" s="12"/>
      <c r="M135" s="12"/>
      <c r="N135" s="12"/>
      <c r="O135" s="12"/>
      <c r="P135" s="12"/>
      <c r="Q135" s="12"/>
      <c r="R135" s="12"/>
      <c r="S135" s="12"/>
    </row>
    <row r="136" spans="1:21" ht="11.25" customHeight="1" x14ac:dyDescent="0.2">
      <c r="A136" s="24" t="s">
        <v>385</v>
      </c>
    </row>
    <row r="137" spans="1:21" ht="11.25" x14ac:dyDescent="0.2">
      <c r="A137" s="2" t="s">
        <v>348</v>
      </c>
    </row>
    <row r="138" spans="1:21" ht="12.75" customHeight="1" x14ac:dyDescent="0.2">
      <c r="A138" s="8"/>
    </row>
    <row r="139" spans="1:21" ht="12.75" customHeight="1" x14ac:dyDescent="0.2">
      <c r="A139" s="8"/>
    </row>
    <row r="140" spans="1:21" ht="12.75" customHeight="1" x14ac:dyDescent="0.2">
      <c r="A140" s="8"/>
    </row>
  </sheetData>
  <pageMargins left="0.75" right="0.75" top="1" bottom="1" header="0.5" footer="0.5"/>
  <pageSetup scale="4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91F83-B700-4A9D-9FDB-9179C4534573}">
  <sheetPr>
    <pageSetUpPr fitToPage="1"/>
  </sheetPr>
  <dimension ref="A1:V140"/>
  <sheetViews>
    <sheetView zoomScale="90" zoomScaleNormal="90" workbookViewId="0">
      <pane xSplit="1" ySplit="2" topLeftCell="B3" activePane="bottomRight" state="frozen"/>
      <selection pane="topRight" activeCell="B1" sqref="B1"/>
      <selection pane="bottomLeft" activeCell="A3" sqref="A3"/>
      <selection pane="bottomRight"/>
    </sheetView>
  </sheetViews>
  <sheetFormatPr defaultRowHeight="11.25" x14ac:dyDescent="0.2"/>
  <cols>
    <col min="1" max="1" width="9.42578125" style="24" customWidth="1"/>
    <col min="2" max="6" width="9.140625" style="26" customWidth="1"/>
    <col min="7" max="7" width="10.28515625" style="26" customWidth="1"/>
    <col min="8" max="14" width="9.140625" style="26" customWidth="1"/>
    <col min="15" max="15" width="10.7109375" style="26" bestFit="1" customWidth="1"/>
    <col min="16" max="16" width="9.140625" style="26" customWidth="1"/>
    <col min="17" max="17" width="10.7109375" style="26" bestFit="1" customWidth="1"/>
    <col min="18" max="18" width="11.28515625" style="26" bestFit="1" customWidth="1"/>
    <col min="19" max="19" width="9.140625" style="26" customWidth="1"/>
    <col min="20" max="21" width="9.140625" style="24"/>
    <col min="22" max="22" width="10.7109375" style="24" bestFit="1" customWidth="1"/>
    <col min="23" max="256" width="9.140625" style="24"/>
    <col min="257" max="257" width="9.42578125" style="24" customWidth="1"/>
    <col min="258" max="262" width="9.140625" style="24"/>
    <col min="263" max="263" width="10.28515625" style="24" customWidth="1"/>
    <col min="264" max="270" width="9.140625" style="24"/>
    <col min="271" max="271" width="10.7109375" style="24" bestFit="1" customWidth="1"/>
    <col min="272" max="272" width="9.140625" style="24"/>
    <col min="273" max="273" width="10.7109375" style="24" bestFit="1" customWidth="1"/>
    <col min="274" max="274" width="10.5703125" style="24" customWidth="1"/>
    <col min="275" max="277" width="9.140625" style="24"/>
    <col min="278" max="278" width="10.7109375" style="24" bestFit="1" customWidth="1"/>
    <col min="279" max="512" width="9.140625" style="24"/>
    <col min="513" max="513" width="9.42578125" style="24" customWidth="1"/>
    <col min="514" max="518" width="9.140625" style="24"/>
    <col min="519" max="519" width="10.28515625" style="24" customWidth="1"/>
    <col min="520" max="526" width="9.140625" style="24"/>
    <col min="527" max="527" width="10.7109375" style="24" bestFit="1" customWidth="1"/>
    <col min="528" max="528" width="9.140625" style="24"/>
    <col min="529" max="529" width="10.7109375" style="24" bestFit="1" customWidth="1"/>
    <col min="530" max="530" width="10.5703125" style="24" customWidth="1"/>
    <col min="531" max="533" width="9.140625" style="24"/>
    <col min="534" max="534" width="10.7109375" style="24" bestFit="1" customWidth="1"/>
    <col min="535" max="768" width="9.140625" style="24"/>
    <col min="769" max="769" width="9.42578125" style="24" customWidth="1"/>
    <col min="770" max="774" width="9.140625" style="24"/>
    <col min="775" max="775" width="10.28515625" style="24" customWidth="1"/>
    <col min="776" max="782" width="9.140625" style="24"/>
    <col min="783" max="783" width="10.7109375" style="24" bestFit="1" customWidth="1"/>
    <col min="784" max="784" width="9.140625" style="24"/>
    <col min="785" max="785" width="10.7109375" style="24" bestFit="1" customWidth="1"/>
    <col min="786" max="786" width="10.5703125" style="24" customWidth="1"/>
    <col min="787" max="789" width="9.140625" style="24"/>
    <col min="790" max="790" width="10.7109375" style="24" bestFit="1" customWidth="1"/>
    <col min="791" max="1024" width="9.140625" style="24"/>
    <col min="1025" max="1025" width="9.42578125" style="24" customWidth="1"/>
    <col min="1026" max="1030" width="9.140625" style="24"/>
    <col min="1031" max="1031" width="10.28515625" style="24" customWidth="1"/>
    <col min="1032" max="1038" width="9.140625" style="24"/>
    <col min="1039" max="1039" width="10.7109375" style="24" bestFit="1" customWidth="1"/>
    <col min="1040" max="1040" width="9.140625" style="24"/>
    <col min="1041" max="1041" width="10.7109375" style="24" bestFit="1" customWidth="1"/>
    <col min="1042" max="1042" width="10.5703125" style="24" customWidth="1"/>
    <col min="1043" max="1045" width="9.140625" style="24"/>
    <col min="1046" max="1046" width="10.7109375" style="24" bestFit="1" customWidth="1"/>
    <col min="1047" max="1280" width="9.140625" style="24"/>
    <col min="1281" max="1281" width="9.42578125" style="24" customWidth="1"/>
    <col min="1282" max="1286" width="9.140625" style="24"/>
    <col min="1287" max="1287" width="10.28515625" style="24" customWidth="1"/>
    <col min="1288" max="1294" width="9.140625" style="24"/>
    <col min="1295" max="1295" width="10.7109375" style="24" bestFit="1" customWidth="1"/>
    <col min="1296" max="1296" width="9.140625" style="24"/>
    <col min="1297" max="1297" width="10.7109375" style="24" bestFit="1" customWidth="1"/>
    <col min="1298" max="1298" width="10.5703125" style="24" customWidth="1"/>
    <col min="1299" max="1301" width="9.140625" style="24"/>
    <col min="1302" max="1302" width="10.7109375" style="24" bestFit="1" customWidth="1"/>
    <col min="1303" max="1536" width="9.140625" style="24"/>
    <col min="1537" max="1537" width="9.42578125" style="24" customWidth="1"/>
    <col min="1538" max="1542" width="9.140625" style="24"/>
    <col min="1543" max="1543" width="10.28515625" style="24" customWidth="1"/>
    <col min="1544" max="1550" width="9.140625" style="24"/>
    <col min="1551" max="1551" width="10.7109375" style="24" bestFit="1" customWidth="1"/>
    <col min="1552" max="1552" width="9.140625" style="24"/>
    <col min="1553" max="1553" width="10.7109375" style="24" bestFit="1" customWidth="1"/>
    <col min="1554" max="1554" width="10.5703125" style="24" customWidth="1"/>
    <col min="1555" max="1557" width="9.140625" style="24"/>
    <col min="1558" max="1558" width="10.7109375" style="24" bestFit="1" customWidth="1"/>
    <col min="1559" max="1792" width="9.140625" style="24"/>
    <col min="1793" max="1793" width="9.42578125" style="24" customWidth="1"/>
    <col min="1794" max="1798" width="9.140625" style="24"/>
    <col min="1799" max="1799" width="10.28515625" style="24" customWidth="1"/>
    <col min="1800" max="1806" width="9.140625" style="24"/>
    <col min="1807" max="1807" width="10.7109375" style="24" bestFit="1" customWidth="1"/>
    <col min="1808" max="1808" width="9.140625" style="24"/>
    <col min="1809" max="1809" width="10.7109375" style="24" bestFit="1" customWidth="1"/>
    <col min="1810" max="1810" width="10.5703125" style="24" customWidth="1"/>
    <col min="1811" max="1813" width="9.140625" style="24"/>
    <col min="1814" max="1814" width="10.7109375" style="24" bestFit="1" customWidth="1"/>
    <col min="1815" max="2048" width="9.140625" style="24"/>
    <col min="2049" max="2049" width="9.42578125" style="24" customWidth="1"/>
    <col min="2050" max="2054" width="9.140625" style="24"/>
    <col min="2055" max="2055" width="10.28515625" style="24" customWidth="1"/>
    <col min="2056" max="2062" width="9.140625" style="24"/>
    <col min="2063" max="2063" width="10.7109375" style="24" bestFit="1" customWidth="1"/>
    <col min="2064" max="2064" width="9.140625" style="24"/>
    <col min="2065" max="2065" width="10.7109375" style="24" bestFit="1" customWidth="1"/>
    <col min="2066" max="2066" width="10.5703125" style="24" customWidth="1"/>
    <col min="2067" max="2069" width="9.140625" style="24"/>
    <col min="2070" max="2070" width="10.7109375" style="24" bestFit="1" customWidth="1"/>
    <col min="2071" max="2304" width="9.140625" style="24"/>
    <col min="2305" max="2305" width="9.42578125" style="24" customWidth="1"/>
    <col min="2306" max="2310" width="9.140625" style="24"/>
    <col min="2311" max="2311" width="10.28515625" style="24" customWidth="1"/>
    <col min="2312" max="2318" width="9.140625" style="24"/>
    <col min="2319" max="2319" width="10.7109375" style="24" bestFit="1" customWidth="1"/>
    <col min="2320" max="2320" width="9.140625" style="24"/>
    <col min="2321" max="2321" width="10.7109375" style="24" bestFit="1" customWidth="1"/>
    <col min="2322" max="2322" width="10.5703125" style="24" customWidth="1"/>
    <col min="2323" max="2325" width="9.140625" style="24"/>
    <col min="2326" max="2326" width="10.7109375" style="24" bestFit="1" customWidth="1"/>
    <col min="2327" max="2560" width="9.140625" style="24"/>
    <col min="2561" max="2561" width="9.42578125" style="24" customWidth="1"/>
    <col min="2562" max="2566" width="9.140625" style="24"/>
    <col min="2567" max="2567" width="10.28515625" style="24" customWidth="1"/>
    <col min="2568" max="2574" width="9.140625" style="24"/>
    <col min="2575" max="2575" width="10.7109375" style="24" bestFit="1" customWidth="1"/>
    <col min="2576" max="2576" width="9.140625" style="24"/>
    <col min="2577" max="2577" width="10.7109375" style="24" bestFit="1" customWidth="1"/>
    <col min="2578" max="2578" width="10.5703125" style="24" customWidth="1"/>
    <col min="2579" max="2581" width="9.140625" style="24"/>
    <col min="2582" max="2582" width="10.7109375" style="24" bestFit="1" customWidth="1"/>
    <col min="2583" max="2816" width="9.140625" style="24"/>
    <col min="2817" max="2817" width="9.42578125" style="24" customWidth="1"/>
    <col min="2818" max="2822" width="9.140625" style="24"/>
    <col min="2823" max="2823" width="10.28515625" style="24" customWidth="1"/>
    <col min="2824" max="2830" width="9.140625" style="24"/>
    <col min="2831" max="2831" width="10.7109375" style="24" bestFit="1" customWidth="1"/>
    <col min="2832" max="2832" width="9.140625" style="24"/>
    <col min="2833" max="2833" width="10.7109375" style="24" bestFit="1" customWidth="1"/>
    <col min="2834" max="2834" width="10.5703125" style="24" customWidth="1"/>
    <col min="2835" max="2837" width="9.140625" style="24"/>
    <col min="2838" max="2838" width="10.7109375" style="24" bestFit="1" customWidth="1"/>
    <col min="2839" max="3072" width="9.140625" style="24"/>
    <col min="3073" max="3073" width="9.42578125" style="24" customWidth="1"/>
    <col min="3074" max="3078" width="9.140625" style="24"/>
    <col min="3079" max="3079" width="10.28515625" style="24" customWidth="1"/>
    <col min="3080" max="3086" width="9.140625" style="24"/>
    <col min="3087" max="3087" width="10.7109375" style="24" bestFit="1" customWidth="1"/>
    <col min="3088" max="3088" width="9.140625" style="24"/>
    <col min="3089" max="3089" width="10.7109375" style="24" bestFit="1" customWidth="1"/>
    <col min="3090" max="3090" width="10.5703125" style="24" customWidth="1"/>
    <col min="3091" max="3093" width="9.140625" style="24"/>
    <col min="3094" max="3094" width="10.7109375" style="24" bestFit="1" customWidth="1"/>
    <col min="3095" max="3328" width="9.140625" style="24"/>
    <col min="3329" max="3329" width="9.42578125" style="24" customWidth="1"/>
    <col min="3330" max="3334" width="9.140625" style="24"/>
    <col min="3335" max="3335" width="10.28515625" style="24" customWidth="1"/>
    <col min="3336" max="3342" width="9.140625" style="24"/>
    <col min="3343" max="3343" width="10.7109375" style="24" bestFit="1" customWidth="1"/>
    <col min="3344" max="3344" width="9.140625" style="24"/>
    <col min="3345" max="3345" width="10.7109375" style="24" bestFit="1" customWidth="1"/>
    <col min="3346" max="3346" width="10.5703125" style="24" customWidth="1"/>
    <col min="3347" max="3349" width="9.140625" style="24"/>
    <col min="3350" max="3350" width="10.7109375" style="24" bestFit="1" customWidth="1"/>
    <col min="3351" max="3584" width="9.140625" style="24"/>
    <col min="3585" max="3585" width="9.42578125" style="24" customWidth="1"/>
    <col min="3586" max="3590" width="9.140625" style="24"/>
    <col min="3591" max="3591" width="10.28515625" style="24" customWidth="1"/>
    <col min="3592" max="3598" width="9.140625" style="24"/>
    <col min="3599" max="3599" width="10.7109375" style="24" bestFit="1" customWidth="1"/>
    <col min="3600" max="3600" width="9.140625" style="24"/>
    <col min="3601" max="3601" width="10.7109375" style="24" bestFit="1" customWidth="1"/>
    <col min="3602" max="3602" width="10.5703125" style="24" customWidth="1"/>
    <col min="3603" max="3605" width="9.140625" style="24"/>
    <col min="3606" max="3606" width="10.7109375" style="24" bestFit="1" customWidth="1"/>
    <col min="3607" max="3840" width="9.140625" style="24"/>
    <col min="3841" max="3841" width="9.42578125" style="24" customWidth="1"/>
    <col min="3842" max="3846" width="9.140625" style="24"/>
    <col min="3847" max="3847" width="10.28515625" style="24" customWidth="1"/>
    <col min="3848" max="3854" width="9.140625" style="24"/>
    <col min="3855" max="3855" width="10.7109375" style="24" bestFit="1" customWidth="1"/>
    <col min="3856" max="3856" width="9.140625" style="24"/>
    <col min="3857" max="3857" width="10.7109375" style="24" bestFit="1" customWidth="1"/>
    <col min="3858" max="3858" width="10.5703125" style="24" customWidth="1"/>
    <col min="3859" max="3861" width="9.140625" style="24"/>
    <col min="3862" max="3862" width="10.7109375" style="24" bestFit="1" customWidth="1"/>
    <col min="3863" max="4096" width="9.140625" style="24"/>
    <col min="4097" max="4097" width="9.42578125" style="24" customWidth="1"/>
    <col min="4098" max="4102" width="9.140625" style="24"/>
    <col min="4103" max="4103" width="10.28515625" style="24" customWidth="1"/>
    <col min="4104" max="4110" width="9.140625" style="24"/>
    <col min="4111" max="4111" width="10.7109375" style="24" bestFit="1" customWidth="1"/>
    <col min="4112" max="4112" width="9.140625" style="24"/>
    <col min="4113" max="4113" width="10.7109375" style="24" bestFit="1" customWidth="1"/>
    <col min="4114" max="4114" width="10.5703125" style="24" customWidth="1"/>
    <col min="4115" max="4117" width="9.140625" style="24"/>
    <col min="4118" max="4118" width="10.7109375" style="24" bestFit="1" customWidth="1"/>
    <col min="4119" max="4352" width="9.140625" style="24"/>
    <col min="4353" max="4353" width="9.42578125" style="24" customWidth="1"/>
    <col min="4354" max="4358" width="9.140625" style="24"/>
    <col min="4359" max="4359" width="10.28515625" style="24" customWidth="1"/>
    <col min="4360" max="4366" width="9.140625" style="24"/>
    <col min="4367" max="4367" width="10.7109375" style="24" bestFit="1" customWidth="1"/>
    <col min="4368" max="4368" width="9.140625" style="24"/>
    <col min="4369" max="4369" width="10.7109375" style="24" bestFit="1" customWidth="1"/>
    <col min="4370" max="4370" width="10.5703125" style="24" customWidth="1"/>
    <col min="4371" max="4373" width="9.140625" style="24"/>
    <col min="4374" max="4374" width="10.7109375" style="24" bestFit="1" customWidth="1"/>
    <col min="4375" max="4608" width="9.140625" style="24"/>
    <col min="4609" max="4609" width="9.42578125" style="24" customWidth="1"/>
    <col min="4610" max="4614" width="9.140625" style="24"/>
    <col min="4615" max="4615" width="10.28515625" style="24" customWidth="1"/>
    <col min="4616" max="4622" width="9.140625" style="24"/>
    <col min="4623" max="4623" width="10.7109375" style="24" bestFit="1" customWidth="1"/>
    <col min="4624" max="4624" width="9.140625" style="24"/>
    <col min="4625" max="4625" width="10.7109375" style="24" bestFit="1" customWidth="1"/>
    <col min="4626" max="4626" width="10.5703125" style="24" customWidth="1"/>
    <col min="4627" max="4629" width="9.140625" style="24"/>
    <col min="4630" max="4630" width="10.7109375" style="24" bestFit="1" customWidth="1"/>
    <col min="4631" max="4864" width="9.140625" style="24"/>
    <col min="4865" max="4865" width="9.42578125" style="24" customWidth="1"/>
    <col min="4866" max="4870" width="9.140625" style="24"/>
    <col min="4871" max="4871" width="10.28515625" style="24" customWidth="1"/>
    <col min="4872" max="4878" width="9.140625" style="24"/>
    <col min="4879" max="4879" width="10.7109375" style="24" bestFit="1" customWidth="1"/>
    <col min="4880" max="4880" width="9.140625" style="24"/>
    <col min="4881" max="4881" width="10.7109375" style="24" bestFit="1" customWidth="1"/>
    <col min="4882" max="4882" width="10.5703125" style="24" customWidth="1"/>
    <col min="4883" max="4885" width="9.140625" style="24"/>
    <col min="4886" max="4886" width="10.7109375" style="24" bestFit="1" customWidth="1"/>
    <col min="4887" max="5120" width="9.140625" style="24"/>
    <col min="5121" max="5121" width="9.42578125" style="24" customWidth="1"/>
    <col min="5122" max="5126" width="9.140625" style="24"/>
    <col min="5127" max="5127" width="10.28515625" style="24" customWidth="1"/>
    <col min="5128" max="5134" width="9.140625" style="24"/>
    <col min="5135" max="5135" width="10.7109375" style="24" bestFit="1" customWidth="1"/>
    <col min="5136" max="5136" width="9.140625" style="24"/>
    <col min="5137" max="5137" width="10.7109375" style="24" bestFit="1" customWidth="1"/>
    <col min="5138" max="5138" width="10.5703125" style="24" customWidth="1"/>
    <col min="5139" max="5141" width="9.140625" style="24"/>
    <col min="5142" max="5142" width="10.7109375" style="24" bestFit="1" customWidth="1"/>
    <col min="5143" max="5376" width="9.140625" style="24"/>
    <col min="5377" max="5377" width="9.42578125" style="24" customWidth="1"/>
    <col min="5378" max="5382" width="9.140625" style="24"/>
    <col min="5383" max="5383" width="10.28515625" style="24" customWidth="1"/>
    <col min="5384" max="5390" width="9.140625" style="24"/>
    <col min="5391" max="5391" width="10.7109375" style="24" bestFit="1" customWidth="1"/>
    <col min="5392" max="5392" width="9.140625" style="24"/>
    <col min="5393" max="5393" width="10.7109375" style="24" bestFit="1" customWidth="1"/>
    <col min="5394" max="5394" width="10.5703125" style="24" customWidth="1"/>
    <col min="5395" max="5397" width="9.140625" style="24"/>
    <col min="5398" max="5398" width="10.7109375" style="24" bestFit="1" customWidth="1"/>
    <col min="5399" max="5632" width="9.140625" style="24"/>
    <col min="5633" max="5633" width="9.42578125" style="24" customWidth="1"/>
    <col min="5634" max="5638" width="9.140625" style="24"/>
    <col min="5639" max="5639" width="10.28515625" style="24" customWidth="1"/>
    <col min="5640" max="5646" width="9.140625" style="24"/>
    <col min="5647" max="5647" width="10.7109375" style="24" bestFit="1" customWidth="1"/>
    <col min="5648" max="5648" width="9.140625" style="24"/>
    <col min="5649" max="5649" width="10.7109375" style="24" bestFit="1" customWidth="1"/>
    <col min="5650" max="5650" width="10.5703125" style="24" customWidth="1"/>
    <col min="5651" max="5653" width="9.140625" style="24"/>
    <col min="5654" max="5654" width="10.7109375" style="24" bestFit="1" customWidth="1"/>
    <col min="5655" max="5888" width="9.140625" style="24"/>
    <col min="5889" max="5889" width="9.42578125" style="24" customWidth="1"/>
    <col min="5890" max="5894" width="9.140625" style="24"/>
    <col min="5895" max="5895" width="10.28515625" style="24" customWidth="1"/>
    <col min="5896" max="5902" width="9.140625" style="24"/>
    <col min="5903" max="5903" width="10.7109375" style="24" bestFit="1" customWidth="1"/>
    <col min="5904" max="5904" width="9.140625" style="24"/>
    <col min="5905" max="5905" width="10.7109375" style="24" bestFit="1" customWidth="1"/>
    <col min="5906" max="5906" width="10.5703125" style="24" customWidth="1"/>
    <col min="5907" max="5909" width="9.140625" style="24"/>
    <col min="5910" max="5910" width="10.7109375" style="24" bestFit="1" customWidth="1"/>
    <col min="5911" max="6144" width="9.140625" style="24"/>
    <col min="6145" max="6145" width="9.42578125" style="24" customWidth="1"/>
    <col min="6146" max="6150" width="9.140625" style="24"/>
    <col min="6151" max="6151" width="10.28515625" style="24" customWidth="1"/>
    <col min="6152" max="6158" width="9.140625" style="24"/>
    <col min="6159" max="6159" width="10.7109375" style="24" bestFit="1" customWidth="1"/>
    <col min="6160" max="6160" width="9.140625" style="24"/>
    <col min="6161" max="6161" width="10.7109375" style="24" bestFit="1" customWidth="1"/>
    <col min="6162" max="6162" width="10.5703125" style="24" customWidth="1"/>
    <col min="6163" max="6165" width="9.140625" style="24"/>
    <col min="6166" max="6166" width="10.7109375" style="24" bestFit="1" customWidth="1"/>
    <col min="6167" max="6400" width="9.140625" style="24"/>
    <col min="6401" max="6401" width="9.42578125" style="24" customWidth="1"/>
    <col min="6402" max="6406" width="9.140625" style="24"/>
    <col min="6407" max="6407" width="10.28515625" style="24" customWidth="1"/>
    <col min="6408" max="6414" width="9.140625" style="24"/>
    <col min="6415" max="6415" width="10.7109375" style="24" bestFit="1" customWidth="1"/>
    <col min="6416" max="6416" width="9.140625" style="24"/>
    <col min="6417" max="6417" width="10.7109375" style="24" bestFit="1" customWidth="1"/>
    <col min="6418" max="6418" width="10.5703125" style="24" customWidth="1"/>
    <col min="6419" max="6421" width="9.140625" style="24"/>
    <col min="6422" max="6422" width="10.7109375" style="24" bestFit="1" customWidth="1"/>
    <col min="6423" max="6656" width="9.140625" style="24"/>
    <col min="6657" max="6657" width="9.42578125" style="24" customWidth="1"/>
    <col min="6658" max="6662" width="9.140625" style="24"/>
    <col min="6663" max="6663" width="10.28515625" style="24" customWidth="1"/>
    <col min="6664" max="6670" width="9.140625" style="24"/>
    <col min="6671" max="6671" width="10.7109375" style="24" bestFit="1" customWidth="1"/>
    <col min="6672" max="6672" width="9.140625" style="24"/>
    <col min="6673" max="6673" width="10.7109375" style="24" bestFit="1" customWidth="1"/>
    <col min="6674" max="6674" width="10.5703125" style="24" customWidth="1"/>
    <col min="6675" max="6677" width="9.140625" style="24"/>
    <col min="6678" max="6678" width="10.7109375" style="24" bestFit="1" customWidth="1"/>
    <col min="6679" max="6912" width="9.140625" style="24"/>
    <col min="6913" max="6913" width="9.42578125" style="24" customWidth="1"/>
    <col min="6914" max="6918" width="9.140625" style="24"/>
    <col min="6919" max="6919" width="10.28515625" style="24" customWidth="1"/>
    <col min="6920" max="6926" width="9.140625" style="24"/>
    <col min="6927" max="6927" width="10.7109375" style="24" bestFit="1" customWidth="1"/>
    <col min="6928" max="6928" width="9.140625" style="24"/>
    <col min="6929" max="6929" width="10.7109375" style="24" bestFit="1" customWidth="1"/>
    <col min="6930" max="6930" width="10.5703125" style="24" customWidth="1"/>
    <col min="6931" max="6933" width="9.140625" style="24"/>
    <col min="6934" max="6934" width="10.7109375" style="24" bestFit="1" customWidth="1"/>
    <col min="6935" max="7168" width="9.140625" style="24"/>
    <col min="7169" max="7169" width="9.42578125" style="24" customWidth="1"/>
    <col min="7170" max="7174" width="9.140625" style="24"/>
    <col min="7175" max="7175" width="10.28515625" style="24" customWidth="1"/>
    <col min="7176" max="7182" width="9.140625" style="24"/>
    <col min="7183" max="7183" width="10.7109375" style="24" bestFit="1" customWidth="1"/>
    <col min="7184" max="7184" width="9.140625" style="24"/>
    <col min="7185" max="7185" width="10.7109375" style="24" bestFit="1" customWidth="1"/>
    <col min="7186" max="7186" width="10.5703125" style="24" customWidth="1"/>
    <col min="7187" max="7189" width="9.140625" style="24"/>
    <col min="7190" max="7190" width="10.7109375" style="24" bestFit="1" customWidth="1"/>
    <col min="7191" max="7424" width="9.140625" style="24"/>
    <col min="7425" max="7425" width="9.42578125" style="24" customWidth="1"/>
    <col min="7426" max="7430" width="9.140625" style="24"/>
    <col min="7431" max="7431" width="10.28515625" style="24" customWidth="1"/>
    <col min="7432" max="7438" width="9.140625" style="24"/>
    <col min="7439" max="7439" width="10.7109375" style="24" bestFit="1" customWidth="1"/>
    <col min="7440" max="7440" width="9.140625" style="24"/>
    <col min="7441" max="7441" width="10.7109375" style="24" bestFit="1" customWidth="1"/>
    <col min="7442" max="7442" width="10.5703125" style="24" customWidth="1"/>
    <col min="7443" max="7445" width="9.140625" style="24"/>
    <col min="7446" max="7446" width="10.7109375" style="24" bestFit="1" customWidth="1"/>
    <col min="7447" max="7680" width="9.140625" style="24"/>
    <col min="7681" max="7681" width="9.42578125" style="24" customWidth="1"/>
    <col min="7682" max="7686" width="9.140625" style="24"/>
    <col min="7687" max="7687" width="10.28515625" style="24" customWidth="1"/>
    <col min="7688" max="7694" width="9.140625" style="24"/>
    <col min="7695" max="7695" width="10.7109375" style="24" bestFit="1" customWidth="1"/>
    <col min="7696" max="7696" width="9.140625" style="24"/>
    <col min="7697" max="7697" width="10.7109375" style="24" bestFit="1" customWidth="1"/>
    <col min="7698" max="7698" width="10.5703125" style="24" customWidth="1"/>
    <col min="7699" max="7701" width="9.140625" style="24"/>
    <col min="7702" max="7702" width="10.7109375" style="24" bestFit="1" customWidth="1"/>
    <col min="7703" max="7936" width="9.140625" style="24"/>
    <col min="7937" max="7937" width="9.42578125" style="24" customWidth="1"/>
    <col min="7938" max="7942" width="9.140625" style="24"/>
    <col min="7943" max="7943" width="10.28515625" style="24" customWidth="1"/>
    <col min="7944" max="7950" width="9.140625" style="24"/>
    <col min="7951" max="7951" width="10.7109375" style="24" bestFit="1" customWidth="1"/>
    <col min="7952" max="7952" width="9.140625" style="24"/>
    <col min="7953" max="7953" width="10.7109375" style="24" bestFit="1" customWidth="1"/>
    <col min="7954" max="7954" width="10.5703125" style="24" customWidth="1"/>
    <col min="7955" max="7957" width="9.140625" style="24"/>
    <col min="7958" max="7958" width="10.7109375" style="24" bestFit="1" customWidth="1"/>
    <col min="7959" max="8192" width="9.140625" style="24"/>
    <col min="8193" max="8193" width="9.42578125" style="24" customWidth="1"/>
    <col min="8194" max="8198" width="9.140625" style="24"/>
    <col min="8199" max="8199" width="10.28515625" style="24" customWidth="1"/>
    <col min="8200" max="8206" width="9.140625" style="24"/>
    <col min="8207" max="8207" width="10.7109375" style="24" bestFit="1" customWidth="1"/>
    <col min="8208" max="8208" width="9.140625" style="24"/>
    <col min="8209" max="8209" width="10.7109375" style="24" bestFit="1" customWidth="1"/>
    <col min="8210" max="8210" width="10.5703125" style="24" customWidth="1"/>
    <col min="8211" max="8213" width="9.140625" style="24"/>
    <col min="8214" max="8214" width="10.7109375" style="24" bestFit="1" customWidth="1"/>
    <col min="8215" max="8448" width="9.140625" style="24"/>
    <col min="8449" max="8449" width="9.42578125" style="24" customWidth="1"/>
    <col min="8450" max="8454" width="9.140625" style="24"/>
    <col min="8455" max="8455" width="10.28515625" style="24" customWidth="1"/>
    <col min="8456" max="8462" width="9.140625" style="24"/>
    <col min="8463" max="8463" width="10.7109375" style="24" bestFit="1" customWidth="1"/>
    <col min="8464" max="8464" width="9.140625" style="24"/>
    <col min="8465" max="8465" width="10.7109375" style="24" bestFit="1" customWidth="1"/>
    <col min="8466" max="8466" width="10.5703125" style="24" customWidth="1"/>
    <col min="8467" max="8469" width="9.140625" style="24"/>
    <col min="8470" max="8470" width="10.7109375" style="24" bestFit="1" customWidth="1"/>
    <col min="8471" max="8704" width="9.140625" style="24"/>
    <col min="8705" max="8705" width="9.42578125" style="24" customWidth="1"/>
    <col min="8706" max="8710" width="9.140625" style="24"/>
    <col min="8711" max="8711" width="10.28515625" style="24" customWidth="1"/>
    <col min="8712" max="8718" width="9.140625" style="24"/>
    <col min="8719" max="8719" width="10.7109375" style="24" bestFit="1" customWidth="1"/>
    <col min="8720" max="8720" width="9.140625" style="24"/>
    <col min="8721" max="8721" width="10.7109375" style="24" bestFit="1" customWidth="1"/>
    <col min="8722" max="8722" width="10.5703125" style="24" customWidth="1"/>
    <col min="8723" max="8725" width="9.140625" style="24"/>
    <col min="8726" max="8726" width="10.7109375" style="24" bestFit="1" customWidth="1"/>
    <col min="8727" max="8960" width="9.140625" style="24"/>
    <col min="8961" max="8961" width="9.42578125" style="24" customWidth="1"/>
    <col min="8962" max="8966" width="9.140625" style="24"/>
    <col min="8967" max="8967" width="10.28515625" style="24" customWidth="1"/>
    <col min="8968" max="8974" width="9.140625" style="24"/>
    <col min="8975" max="8975" width="10.7109375" style="24" bestFit="1" customWidth="1"/>
    <col min="8976" max="8976" width="9.140625" style="24"/>
    <col min="8977" max="8977" width="10.7109375" style="24" bestFit="1" customWidth="1"/>
    <col min="8978" max="8978" width="10.5703125" style="24" customWidth="1"/>
    <col min="8979" max="8981" width="9.140625" style="24"/>
    <col min="8982" max="8982" width="10.7109375" style="24" bestFit="1" customWidth="1"/>
    <col min="8983" max="9216" width="9.140625" style="24"/>
    <col min="9217" max="9217" width="9.42578125" style="24" customWidth="1"/>
    <col min="9218" max="9222" width="9.140625" style="24"/>
    <col min="9223" max="9223" width="10.28515625" style="24" customWidth="1"/>
    <col min="9224" max="9230" width="9.140625" style="24"/>
    <col min="9231" max="9231" width="10.7109375" style="24" bestFit="1" customWidth="1"/>
    <col min="9232" max="9232" width="9.140625" style="24"/>
    <col min="9233" max="9233" width="10.7109375" style="24" bestFit="1" customWidth="1"/>
    <col min="9234" max="9234" width="10.5703125" style="24" customWidth="1"/>
    <col min="9235" max="9237" width="9.140625" style="24"/>
    <col min="9238" max="9238" width="10.7109375" style="24" bestFit="1" customWidth="1"/>
    <col min="9239" max="9472" width="9.140625" style="24"/>
    <col min="9473" max="9473" width="9.42578125" style="24" customWidth="1"/>
    <col min="9474" max="9478" width="9.140625" style="24"/>
    <col min="9479" max="9479" width="10.28515625" style="24" customWidth="1"/>
    <col min="9480" max="9486" width="9.140625" style="24"/>
    <col min="9487" max="9487" width="10.7109375" style="24" bestFit="1" customWidth="1"/>
    <col min="9488" max="9488" width="9.140625" style="24"/>
    <col min="9489" max="9489" width="10.7109375" style="24" bestFit="1" customWidth="1"/>
    <col min="9490" max="9490" width="10.5703125" style="24" customWidth="1"/>
    <col min="9491" max="9493" width="9.140625" style="24"/>
    <col min="9494" max="9494" width="10.7109375" style="24" bestFit="1" customWidth="1"/>
    <col min="9495" max="9728" width="9.140625" style="24"/>
    <col min="9729" max="9729" width="9.42578125" style="24" customWidth="1"/>
    <col min="9730" max="9734" width="9.140625" style="24"/>
    <col min="9735" max="9735" width="10.28515625" style="24" customWidth="1"/>
    <col min="9736" max="9742" width="9.140625" style="24"/>
    <col min="9743" max="9743" width="10.7109375" style="24" bestFit="1" customWidth="1"/>
    <col min="9744" max="9744" width="9.140625" style="24"/>
    <col min="9745" max="9745" width="10.7109375" style="24" bestFit="1" customWidth="1"/>
    <col min="9746" max="9746" width="10.5703125" style="24" customWidth="1"/>
    <col min="9747" max="9749" width="9.140625" style="24"/>
    <col min="9750" max="9750" width="10.7109375" style="24" bestFit="1" customWidth="1"/>
    <col min="9751" max="9984" width="9.140625" style="24"/>
    <col min="9985" max="9985" width="9.42578125" style="24" customWidth="1"/>
    <col min="9986" max="9990" width="9.140625" style="24"/>
    <col min="9991" max="9991" width="10.28515625" style="24" customWidth="1"/>
    <col min="9992" max="9998" width="9.140625" style="24"/>
    <col min="9999" max="9999" width="10.7109375" style="24" bestFit="1" customWidth="1"/>
    <col min="10000" max="10000" width="9.140625" style="24"/>
    <col min="10001" max="10001" width="10.7109375" style="24" bestFit="1" customWidth="1"/>
    <col min="10002" max="10002" width="10.5703125" style="24" customWidth="1"/>
    <col min="10003" max="10005" width="9.140625" style="24"/>
    <col min="10006" max="10006" width="10.7109375" style="24" bestFit="1" customWidth="1"/>
    <col min="10007" max="10240" width="9.140625" style="24"/>
    <col min="10241" max="10241" width="9.42578125" style="24" customWidth="1"/>
    <col min="10242" max="10246" width="9.140625" style="24"/>
    <col min="10247" max="10247" width="10.28515625" style="24" customWidth="1"/>
    <col min="10248" max="10254" width="9.140625" style="24"/>
    <col min="10255" max="10255" width="10.7109375" style="24" bestFit="1" customWidth="1"/>
    <col min="10256" max="10256" width="9.140625" style="24"/>
    <col min="10257" max="10257" width="10.7109375" style="24" bestFit="1" customWidth="1"/>
    <col min="10258" max="10258" width="10.5703125" style="24" customWidth="1"/>
    <col min="10259" max="10261" width="9.140625" style="24"/>
    <col min="10262" max="10262" width="10.7109375" style="24" bestFit="1" customWidth="1"/>
    <col min="10263" max="10496" width="9.140625" style="24"/>
    <col min="10497" max="10497" width="9.42578125" style="24" customWidth="1"/>
    <col min="10498" max="10502" width="9.140625" style="24"/>
    <col min="10503" max="10503" width="10.28515625" style="24" customWidth="1"/>
    <col min="10504" max="10510" width="9.140625" style="24"/>
    <col min="10511" max="10511" width="10.7109375" style="24" bestFit="1" customWidth="1"/>
    <col min="10512" max="10512" width="9.140625" style="24"/>
    <col min="10513" max="10513" width="10.7109375" style="24" bestFit="1" customWidth="1"/>
    <col min="10514" max="10514" width="10.5703125" style="24" customWidth="1"/>
    <col min="10515" max="10517" width="9.140625" style="24"/>
    <col min="10518" max="10518" width="10.7109375" style="24" bestFit="1" customWidth="1"/>
    <col min="10519" max="10752" width="9.140625" style="24"/>
    <col min="10753" max="10753" width="9.42578125" style="24" customWidth="1"/>
    <col min="10754" max="10758" width="9.140625" style="24"/>
    <col min="10759" max="10759" width="10.28515625" style="24" customWidth="1"/>
    <col min="10760" max="10766" width="9.140625" style="24"/>
    <col min="10767" max="10767" width="10.7109375" style="24" bestFit="1" customWidth="1"/>
    <col min="10768" max="10768" width="9.140625" style="24"/>
    <col min="10769" max="10769" width="10.7109375" style="24" bestFit="1" customWidth="1"/>
    <col min="10770" max="10770" width="10.5703125" style="24" customWidth="1"/>
    <col min="10771" max="10773" width="9.140625" style="24"/>
    <col min="10774" max="10774" width="10.7109375" style="24" bestFit="1" customWidth="1"/>
    <col min="10775" max="11008" width="9.140625" style="24"/>
    <col min="11009" max="11009" width="9.42578125" style="24" customWidth="1"/>
    <col min="11010" max="11014" width="9.140625" style="24"/>
    <col min="11015" max="11015" width="10.28515625" style="24" customWidth="1"/>
    <col min="11016" max="11022" width="9.140625" style="24"/>
    <col min="11023" max="11023" width="10.7109375" style="24" bestFit="1" customWidth="1"/>
    <col min="11024" max="11024" width="9.140625" style="24"/>
    <col min="11025" max="11025" width="10.7109375" style="24" bestFit="1" customWidth="1"/>
    <col min="11026" max="11026" width="10.5703125" style="24" customWidth="1"/>
    <col min="11027" max="11029" width="9.140625" style="24"/>
    <col min="11030" max="11030" width="10.7109375" style="24" bestFit="1" customWidth="1"/>
    <col min="11031" max="11264" width="9.140625" style="24"/>
    <col min="11265" max="11265" width="9.42578125" style="24" customWidth="1"/>
    <col min="11266" max="11270" width="9.140625" style="24"/>
    <col min="11271" max="11271" width="10.28515625" style="24" customWidth="1"/>
    <col min="11272" max="11278" width="9.140625" style="24"/>
    <col min="11279" max="11279" width="10.7109375" style="24" bestFit="1" customWidth="1"/>
    <col min="11280" max="11280" width="9.140625" style="24"/>
    <col min="11281" max="11281" width="10.7109375" style="24" bestFit="1" customWidth="1"/>
    <col min="11282" max="11282" width="10.5703125" style="24" customWidth="1"/>
    <col min="11283" max="11285" width="9.140625" style="24"/>
    <col min="11286" max="11286" width="10.7109375" style="24" bestFit="1" customWidth="1"/>
    <col min="11287" max="11520" width="9.140625" style="24"/>
    <col min="11521" max="11521" width="9.42578125" style="24" customWidth="1"/>
    <col min="11522" max="11526" width="9.140625" style="24"/>
    <col min="11527" max="11527" width="10.28515625" style="24" customWidth="1"/>
    <col min="11528" max="11534" width="9.140625" style="24"/>
    <col min="11535" max="11535" width="10.7109375" style="24" bestFit="1" customWidth="1"/>
    <col min="11536" max="11536" width="9.140625" style="24"/>
    <col min="11537" max="11537" width="10.7109375" style="24" bestFit="1" customWidth="1"/>
    <col min="11538" max="11538" width="10.5703125" style="24" customWidth="1"/>
    <col min="11539" max="11541" width="9.140625" style="24"/>
    <col min="11542" max="11542" width="10.7109375" style="24" bestFit="1" customWidth="1"/>
    <col min="11543" max="11776" width="9.140625" style="24"/>
    <col min="11777" max="11777" width="9.42578125" style="24" customWidth="1"/>
    <col min="11778" max="11782" width="9.140625" style="24"/>
    <col min="11783" max="11783" width="10.28515625" style="24" customWidth="1"/>
    <col min="11784" max="11790" width="9.140625" style="24"/>
    <col min="11791" max="11791" width="10.7109375" style="24" bestFit="1" customWidth="1"/>
    <col min="11792" max="11792" width="9.140625" style="24"/>
    <col min="11793" max="11793" width="10.7109375" style="24" bestFit="1" customWidth="1"/>
    <col min="11794" max="11794" width="10.5703125" style="24" customWidth="1"/>
    <col min="11795" max="11797" width="9.140625" style="24"/>
    <col min="11798" max="11798" width="10.7109375" style="24" bestFit="1" customWidth="1"/>
    <col min="11799" max="12032" width="9.140625" style="24"/>
    <col min="12033" max="12033" width="9.42578125" style="24" customWidth="1"/>
    <col min="12034" max="12038" width="9.140625" style="24"/>
    <col min="12039" max="12039" width="10.28515625" style="24" customWidth="1"/>
    <col min="12040" max="12046" width="9.140625" style="24"/>
    <col min="12047" max="12047" width="10.7109375" style="24" bestFit="1" customWidth="1"/>
    <col min="12048" max="12048" width="9.140625" style="24"/>
    <col min="12049" max="12049" width="10.7109375" style="24" bestFit="1" customWidth="1"/>
    <col min="12050" max="12050" width="10.5703125" style="24" customWidth="1"/>
    <col min="12051" max="12053" width="9.140625" style="24"/>
    <col min="12054" max="12054" width="10.7109375" style="24" bestFit="1" customWidth="1"/>
    <col min="12055" max="12288" width="9.140625" style="24"/>
    <col min="12289" max="12289" width="9.42578125" style="24" customWidth="1"/>
    <col min="12290" max="12294" width="9.140625" style="24"/>
    <col min="12295" max="12295" width="10.28515625" style="24" customWidth="1"/>
    <col min="12296" max="12302" width="9.140625" style="24"/>
    <col min="12303" max="12303" width="10.7109375" style="24" bestFit="1" customWidth="1"/>
    <col min="12304" max="12304" width="9.140625" style="24"/>
    <col min="12305" max="12305" width="10.7109375" style="24" bestFit="1" customWidth="1"/>
    <col min="12306" max="12306" width="10.5703125" style="24" customWidth="1"/>
    <col min="12307" max="12309" width="9.140625" style="24"/>
    <col min="12310" max="12310" width="10.7109375" style="24" bestFit="1" customWidth="1"/>
    <col min="12311" max="12544" width="9.140625" style="24"/>
    <col min="12545" max="12545" width="9.42578125" style="24" customWidth="1"/>
    <col min="12546" max="12550" width="9.140625" style="24"/>
    <col min="12551" max="12551" width="10.28515625" style="24" customWidth="1"/>
    <col min="12552" max="12558" width="9.140625" style="24"/>
    <col min="12559" max="12559" width="10.7109375" style="24" bestFit="1" customWidth="1"/>
    <col min="12560" max="12560" width="9.140625" style="24"/>
    <col min="12561" max="12561" width="10.7109375" style="24" bestFit="1" customWidth="1"/>
    <col min="12562" max="12562" width="10.5703125" style="24" customWidth="1"/>
    <col min="12563" max="12565" width="9.140625" style="24"/>
    <col min="12566" max="12566" width="10.7109375" style="24" bestFit="1" customWidth="1"/>
    <col min="12567" max="12800" width="9.140625" style="24"/>
    <col min="12801" max="12801" width="9.42578125" style="24" customWidth="1"/>
    <col min="12802" max="12806" width="9.140625" style="24"/>
    <col min="12807" max="12807" width="10.28515625" style="24" customWidth="1"/>
    <col min="12808" max="12814" width="9.140625" style="24"/>
    <col min="12815" max="12815" width="10.7109375" style="24" bestFit="1" customWidth="1"/>
    <col min="12816" max="12816" width="9.140625" style="24"/>
    <col min="12817" max="12817" width="10.7109375" style="24" bestFit="1" customWidth="1"/>
    <col min="12818" max="12818" width="10.5703125" style="24" customWidth="1"/>
    <col min="12819" max="12821" width="9.140625" style="24"/>
    <col min="12822" max="12822" width="10.7109375" style="24" bestFit="1" customWidth="1"/>
    <col min="12823" max="13056" width="9.140625" style="24"/>
    <col min="13057" max="13057" width="9.42578125" style="24" customWidth="1"/>
    <col min="13058" max="13062" width="9.140625" style="24"/>
    <col min="13063" max="13063" width="10.28515625" style="24" customWidth="1"/>
    <col min="13064" max="13070" width="9.140625" style="24"/>
    <col min="13071" max="13071" width="10.7109375" style="24" bestFit="1" customWidth="1"/>
    <col min="13072" max="13072" width="9.140625" style="24"/>
    <col min="13073" max="13073" width="10.7109375" style="24" bestFit="1" customWidth="1"/>
    <col min="13074" max="13074" width="10.5703125" style="24" customWidth="1"/>
    <col min="13075" max="13077" width="9.140625" style="24"/>
    <col min="13078" max="13078" width="10.7109375" style="24" bestFit="1" customWidth="1"/>
    <col min="13079" max="13312" width="9.140625" style="24"/>
    <col min="13313" max="13313" width="9.42578125" style="24" customWidth="1"/>
    <col min="13314" max="13318" width="9.140625" style="24"/>
    <col min="13319" max="13319" width="10.28515625" style="24" customWidth="1"/>
    <col min="13320" max="13326" width="9.140625" style="24"/>
    <col min="13327" max="13327" width="10.7109375" style="24" bestFit="1" customWidth="1"/>
    <col min="13328" max="13328" width="9.140625" style="24"/>
    <col min="13329" max="13329" width="10.7109375" style="24" bestFit="1" customWidth="1"/>
    <col min="13330" max="13330" width="10.5703125" style="24" customWidth="1"/>
    <col min="13331" max="13333" width="9.140625" style="24"/>
    <col min="13334" max="13334" width="10.7109375" style="24" bestFit="1" customWidth="1"/>
    <col min="13335" max="13568" width="9.140625" style="24"/>
    <col min="13569" max="13569" width="9.42578125" style="24" customWidth="1"/>
    <col min="13570" max="13574" width="9.140625" style="24"/>
    <col min="13575" max="13575" width="10.28515625" style="24" customWidth="1"/>
    <col min="13576" max="13582" width="9.140625" style="24"/>
    <col min="13583" max="13583" width="10.7109375" style="24" bestFit="1" customWidth="1"/>
    <col min="13584" max="13584" width="9.140625" style="24"/>
    <col min="13585" max="13585" width="10.7109375" style="24" bestFit="1" customWidth="1"/>
    <col min="13586" max="13586" width="10.5703125" style="24" customWidth="1"/>
    <col min="13587" max="13589" width="9.140625" style="24"/>
    <col min="13590" max="13590" width="10.7109375" style="24" bestFit="1" customWidth="1"/>
    <col min="13591" max="13824" width="9.140625" style="24"/>
    <col min="13825" max="13825" width="9.42578125" style="24" customWidth="1"/>
    <col min="13826" max="13830" width="9.140625" style="24"/>
    <col min="13831" max="13831" width="10.28515625" style="24" customWidth="1"/>
    <col min="13832" max="13838" width="9.140625" style="24"/>
    <col min="13839" max="13839" width="10.7109375" style="24" bestFit="1" customWidth="1"/>
    <col min="13840" max="13840" width="9.140625" style="24"/>
    <col min="13841" max="13841" width="10.7109375" style="24" bestFit="1" customWidth="1"/>
    <col min="13842" max="13842" width="10.5703125" style="24" customWidth="1"/>
    <col min="13843" max="13845" width="9.140625" style="24"/>
    <col min="13846" max="13846" width="10.7109375" style="24" bestFit="1" customWidth="1"/>
    <col min="13847" max="14080" width="9.140625" style="24"/>
    <col min="14081" max="14081" width="9.42578125" style="24" customWidth="1"/>
    <col min="14082" max="14086" width="9.140625" style="24"/>
    <col min="14087" max="14087" width="10.28515625" style="24" customWidth="1"/>
    <col min="14088" max="14094" width="9.140625" style="24"/>
    <col min="14095" max="14095" width="10.7109375" style="24" bestFit="1" customWidth="1"/>
    <col min="14096" max="14096" width="9.140625" style="24"/>
    <col min="14097" max="14097" width="10.7109375" style="24" bestFit="1" customWidth="1"/>
    <col min="14098" max="14098" width="10.5703125" style="24" customWidth="1"/>
    <col min="14099" max="14101" width="9.140625" style="24"/>
    <col min="14102" max="14102" width="10.7109375" style="24" bestFit="1" customWidth="1"/>
    <col min="14103" max="14336" width="9.140625" style="24"/>
    <col min="14337" max="14337" width="9.42578125" style="24" customWidth="1"/>
    <col min="14338" max="14342" width="9.140625" style="24"/>
    <col min="14343" max="14343" width="10.28515625" style="24" customWidth="1"/>
    <col min="14344" max="14350" width="9.140625" style="24"/>
    <col min="14351" max="14351" width="10.7109375" style="24" bestFit="1" customWidth="1"/>
    <col min="14352" max="14352" width="9.140625" style="24"/>
    <col min="14353" max="14353" width="10.7109375" style="24" bestFit="1" customWidth="1"/>
    <col min="14354" max="14354" width="10.5703125" style="24" customWidth="1"/>
    <col min="14355" max="14357" width="9.140625" style="24"/>
    <col min="14358" max="14358" width="10.7109375" style="24" bestFit="1" customWidth="1"/>
    <col min="14359" max="14592" width="9.140625" style="24"/>
    <col min="14593" max="14593" width="9.42578125" style="24" customWidth="1"/>
    <col min="14594" max="14598" width="9.140625" style="24"/>
    <col min="14599" max="14599" width="10.28515625" style="24" customWidth="1"/>
    <col min="14600" max="14606" width="9.140625" style="24"/>
    <col min="14607" max="14607" width="10.7109375" style="24" bestFit="1" customWidth="1"/>
    <col min="14608" max="14608" width="9.140625" style="24"/>
    <col min="14609" max="14609" width="10.7109375" style="24" bestFit="1" customWidth="1"/>
    <col min="14610" max="14610" width="10.5703125" style="24" customWidth="1"/>
    <col min="14611" max="14613" width="9.140625" style="24"/>
    <col min="14614" max="14614" width="10.7109375" style="24" bestFit="1" customWidth="1"/>
    <col min="14615" max="14848" width="9.140625" style="24"/>
    <col min="14849" max="14849" width="9.42578125" style="24" customWidth="1"/>
    <col min="14850" max="14854" width="9.140625" style="24"/>
    <col min="14855" max="14855" width="10.28515625" style="24" customWidth="1"/>
    <col min="14856" max="14862" width="9.140625" style="24"/>
    <col min="14863" max="14863" width="10.7109375" style="24" bestFit="1" customWidth="1"/>
    <col min="14864" max="14864" width="9.140625" style="24"/>
    <col min="14865" max="14865" width="10.7109375" style="24" bestFit="1" customWidth="1"/>
    <col min="14866" max="14866" width="10.5703125" style="24" customWidth="1"/>
    <col min="14867" max="14869" width="9.140625" style="24"/>
    <col min="14870" max="14870" width="10.7109375" style="24" bestFit="1" customWidth="1"/>
    <col min="14871" max="15104" width="9.140625" style="24"/>
    <col min="15105" max="15105" width="9.42578125" style="24" customWidth="1"/>
    <col min="15106" max="15110" width="9.140625" style="24"/>
    <col min="15111" max="15111" width="10.28515625" style="24" customWidth="1"/>
    <col min="15112" max="15118" width="9.140625" style="24"/>
    <col min="15119" max="15119" width="10.7109375" style="24" bestFit="1" customWidth="1"/>
    <col min="15120" max="15120" width="9.140625" style="24"/>
    <col min="15121" max="15121" width="10.7109375" style="24" bestFit="1" customWidth="1"/>
    <col min="15122" max="15122" width="10.5703125" style="24" customWidth="1"/>
    <col min="15123" max="15125" width="9.140625" style="24"/>
    <col min="15126" max="15126" width="10.7109375" style="24" bestFit="1" customWidth="1"/>
    <col min="15127" max="15360" width="9.140625" style="24"/>
    <col min="15361" max="15361" width="9.42578125" style="24" customWidth="1"/>
    <col min="15362" max="15366" width="9.140625" style="24"/>
    <col min="15367" max="15367" width="10.28515625" style="24" customWidth="1"/>
    <col min="15368" max="15374" width="9.140625" style="24"/>
    <col min="15375" max="15375" width="10.7109375" style="24" bestFit="1" customWidth="1"/>
    <col min="15376" max="15376" width="9.140625" style="24"/>
    <col min="15377" max="15377" width="10.7109375" style="24" bestFit="1" customWidth="1"/>
    <col min="15378" max="15378" width="10.5703125" style="24" customWidth="1"/>
    <col min="15379" max="15381" width="9.140625" style="24"/>
    <col min="15382" max="15382" width="10.7109375" style="24" bestFit="1" customWidth="1"/>
    <col min="15383" max="15616" width="9.140625" style="24"/>
    <col min="15617" max="15617" width="9.42578125" style="24" customWidth="1"/>
    <col min="15618" max="15622" width="9.140625" style="24"/>
    <col min="15623" max="15623" width="10.28515625" style="24" customWidth="1"/>
    <col min="15624" max="15630" width="9.140625" style="24"/>
    <col min="15631" max="15631" width="10.7109375" style="24" bestFit="1" customWidth="1"/>
    <col min="15632" max="15632" width="9.140625" style="24"/>
    <col min="15633" max="15633" width="10.7109375" style="24" bestFit="1" customWidth="1"/>
    <col min="15634" max="15634" width="10.5703125" style="24" customWidth="1"/>
    <col min="15635" max="15637" width="9.140625" style="24"/>
    <col min="15638" max="15638" width="10.7109375" style="24" bestFit="1" customWidth="1"/>
    <col min="15639" max="15872" width="9.140625" style="24"/>
    <col min="15873" max="15873" width="9.42578125" style="24" customWidth="1"/>
    <col min="15874" max="15878" width="9.140625" style="24"/>
    <col min="15879" max="15879" width="10.28515625" style="24" customWidth="1"/>
    <col min="15880" max="15886" width="9.140625" style="24"/>
    <col min="15887" max="15887" width="10.7109375" style="24" bestFit="1" customWidth="1"/>
    <col min="15888" max="15888" width="9.140625" style="24"/>
    <col min="15889" max="15889" width="10.7109375" style="24" bestFit="1" customWidth="1"/>
    <col min="15890" max="15890" width="10.5703125" style="24" customWidth="1"/>
    <col min="15891" max="15893" width="9.140625" style="24"/>
    <col min="15894" max="15894" width="10.7109375" style="24" bestFit="1" customWidth="1"/>
    <col min="15895" max="16128" width="9.140625" style="24"/>
    <col min="16129" max="16129" width="9.42578125" style="24" customWidth="1"/>
    <col min="16130" max="16134" width="9.140625" style="24"/>
    <col min="16135" max="16135" width="10.28515625" style="24" customWidth="1"/>
    <col min="16136" max="16142" width="9.140625" style="24"/>
    <col min="16143" max="16143" width="10.7109375" style="24" bestFit="1" customWidth="1"/>
    <col min="16144" max="16144" width="9.140625" style="24"/>
    <col min="16145" max="16145" width="10.7109375" style="24" bestFit="1" customWidth="1"/>
    <col min="16146" max="16146" width="10.5703125" style="24" customWidth="1"/>
    <col min="16147" max="16149" width="9.140625" style="24"/>
    <col min="16150" max="16150" width="10.7109375" style="24" bestFit="1" customWidth="1"/>
    <col min="16151" max="16384" width="9.140625" style="24"/>
  </cols>
  <sheetData>
    <row r="1" spans="1:19" s="7" customFormat="1" ht="11.25" customHeight="1" x14ac:dyDescent="0.2">
      <c r="A1" s="6" t="s">
        <v>382</v>
      </c>
      <c r="B1" s="11"/>
      <c r="C1" s="11"/>
      <c r="D1" s="11"/>
      <c r="E1" s="11"/>
      <c r="F1" s="11"/>
      <c r="G1" s="11"/>
      <c r="H1" s="11"/>
      <c r="I1" s="11"/>
      <c r="J1" s="11"/>
      <c r="K1" s="11"/>
      <c r="L1" s="11"/>
      <c r="M1" s="11"/>
      <c r="N1" s="11"/>
      <c r="O1" s="11"/>
      <c r="P1" s="11"/>
      <c r="Q1" s="11"/>
      <c r="R1" s="11"/>
      <c r="S1" s="11"/>
    </row>
    <row r="2" spans="1:19" s="25" customFormat="1" ht="11.25" customHeight="1" x14ac:dyDescent="0.2">
      <c r="A2" s="27" t="s">
        <v>1</v>
      </c>
      <c r="B2" s="28" t="s">
        <v>2</v>
      </c>
      <c r="C2" s="28" t="s">
        <v>3</v>
      </c>
      <c r="D2" s="28" t="s">
        <v>4</v>
      </c>
      <c r="E2" s="28" t="s">
        <v>5</v>
      </c>
      <c r="F2" s="28" t="s">
        <v>6</v>
      </c>
      <c r="G2" s="28" t="s">
        <v>7</v>
      </c>
      <c r="H2" s="28" t="s">
        <v>8</v>
      </c>
      <c r="I2" s="28" t="s">
        <v>9</v>
      </c>
      <c r="J2" s="28" t="s">
        <v>10</v>
      </c>
      <c r="K2" s="28" t="s">
        <v>11</v>
      </c>
      <c r="L2" s="28" t="s">
        <v>12</v>
      </c>
      <c r="M2" s="28" t="s">
        <v>13</v>
      </c>
      <c r="N2" s="9" t="s">
        <v>363</v>
      </c>
      <c r="O2" s="9" t="s">
        <v>364</v>
      </c>
      <c r="P2" s="9" t="s">
        <v>365</v>
      </c>
      <c r="Q2" s="9" t="s">
        <v>366</v>
      </c>
      <c r="R2" s="21" t="s">
        <v>367</v>
      </c>
      <c r="S2" s="21" t="s">
        <v>368</v>
      </c>
    </row>
    <row r="3" spans="1:19" ht="11.25" customHeight="1" x14ac:dyDescent="0.2">
      <c r="A3" s="8"/>
      <c r="B3" s="12"/>
      <c r="C3" s="12"/>
      <c r="D3" s="12"/>
      <c r="E3" s="12"/>
      <c r="F3" s="12"/>
      <c r="G3" s="29"/>
      <c r="H3" s="12"/>
      <c r="I3" s="12"/>
      <c r="J3" s="12"/>
      <c r="K3" s="12"/>
      <c r="L3" s="12"/>
      <c r="M3" s="12"/>
      <c r="N3" s="12"/>
      <c r="O3" s="12"/>
      <c r="P3" s="12"/>
      <c r="Q3" s="12"/>
      <c r="R3" s="12"/>
      <c r="S3" s="12"/>
    </row>
    <row r="4" spans="1:19" ht="11.25" customHeight="1" x14ac:dyDescent="0.2">
      <c r="A4" s="8"/>
      <c r="B4" s="12"/>
      <c r="C4" s="12"/>
      <c r="D4" s="12"/>
      <c r="E4" s="12"/>
      <c r="F4" s="12"/>
      <c r="G4" s="12"/>
      <c r="H4" s="12"/>
      <c r="I4" s="12"/>
      <c r="J4" s="12"/>
      <c r="K4" s="12"/>
      <c r="L4" s="12"/>
      <c r="M4" s="12"/>
      <c r="N4" s="12"/>
      <c r="O4" s="12"/>
      <c r="P4" s="12"/>
      <c r="Q4" s="12"/>
      <c r="R4" s="12"/>
      <c r="S4" s="12"/>
    </row>
    <row r="5" spans="1:19" ht="11.25" customHeight="1" x14ac:dyDescent="0.2">
      <c r="A5" s="8"/>
      <c r="B5" s="12"/>
      <c r="C5" s="12"/>
      <c r="D5" s="12"/>
      <c r="E5" s="12" t="s">
        <v>14</v>
      </c>
      <c r="F5" s="12"/>
      <c r="G5" s="29" t="s">
        <v>355</v>
      </c>
      <c r="H5" s="12"/>
      <c r="I5" s="12"/>
      <c r="J5" s="12"/>
      <c r="K5" s="12"/>
      <c r="L5" s="12"/>
      <c r="M5" s="12"/>
      <c r="N5" s="12"/>
      <c r="O5" s="12"/>
      <c r="P5" s="12"/>
      <c r="Q5" s="12"/>
      <c r="R5" s="12"/>
      <c r="S5" s="12"/>
    </row>
    <row r="6" spans="1:19" ht="11.25" customHeight="1" x14ac:dyDescent="0.2">
      <c r="A6" s="8">
        <v>1995</v>
      </c>
      <c r="B6" s="13">
        <v>176.24117000000001</v>
      </c>
      <c r="C6" s="13">
        <v>1329.9883300000001</v>
      </c>
      <c r="D6" s="13">
        <v>1238.8470500000001</v>
      </c>
      <c r="E6" s="13">
        <v>966.61459000000002</v>
      </c>
      <c r="F6" s="13">
        <v>783.79385000000002</v>
      </c>
      <c r="G6" s="13">
        <v>1588.6569500000001</v>
      </c>
      <c r="H6" s="13">
        <v>1448.8331000000001</v>
      </c>
      <c r="I6" s="13">
        <v>1229.8421200000003</v>
      </c>
      <c r="J6" s="13">
        <v>1344.47588</v>
      </c>
      <c r="K6" s="13">
        <v>696.09891000000005</v>
      </c>
      <c r="L6" s="13">
        <v>1606.32743</v>
      </c>
      <c r="M6" s="13">
        <v>1487.62679</v>
      </c>
      <c r="N6" s="13">
        <f>SUM(B6:D6)</f>
        <v>2745.0765500000002</v>
      </c>
      <c r="O6" s="13">
        <f>SUM(E6:G6)</f>
        <v>3339.0653900000002</v>
      </c>
      <c r="P6" s="13">
        <f>SUM(H6:J6)</f>
        <v>4023.1511</v>
      </c>
      <c r="Q6" s="13">
        <f>SUM(K6:M6)</f>
        <v>3790.0531300000002</v>
      </c>
      <c r="R6" s="13">
        <f t="shared" ref="R6:R29" si="0">SUM(B6:M6)</f>
        <v>13897.346170000003</v>
      </c>
      <c r="S6" s="30" t="s">
        <v>15</v>
      </c>
    </row>
    <row r="7" spans="1:19" ht="11.25" customHeight="1" x14ac:dyDescent="0.2">
      <c r="A7" s="8">
        <v>1996</v>
      </c>
      <c r="B7" s="13">
        <v>1448.5057900000002</v>
      </c>
      <c r="C7" s="13">
        <v>2053.4705199999999</v>
      </c>
      <c r="D7" s="13">
        <v>1265.3520600000002</v>
      </c>
      <c r="E7" s="13">
        <v>826.86103000000003</v>
      </c>
      <c r="F7" s="13">
        <v>1276.1021699999999</v>
      </c>
      <c r="G7" s="13">
        <v>2708.5924900000005</v>
      </c>
      <c r="H7" s="13">
        <v>2382.73515</v>
      </c>
      <c r="I7" s="13">
        <v>1776.42426</v>
      </c>
      <c r="J7" s="13">
        <v>4308.7429199999997</v>
      </c>
      <c r="K7" s="13">
        <v>3670.5225</v>
      </c>
      <c r="L7" s="13">
        <v>4803.3999199999998</v>
      </c>
      <c r="M7" s="13">
        <v>1837.1633400000001</v>
      </c>
      <c r="N7" s="13">
        <f t="shared" ref="N7:N32" si="1">SUM(B7:D7)</f>
        <v>4767.3283700000002</v>
      </c>
      <c r="O7" s="13">
        <f t="shared" ref="O7:O32" si="2">SUM(E7:G7)</f>
        <v>4811.5556900000011</v>
      </c>
      <c r="P7" s="13">
        <f t="shared" ref="P7:P32" si="3">SUM(H7:J7)</f>
        <v>8467.9023300000008</v>
      </c>
      <c r="Q7" s="13">
        <f t="shared" ref="Q7:Q32" si="4">SUM(K7:M7)</f>
        <v>10311.085759999998</v>
      </c>
      <c r="R7" s="13">
        <f t="shared" si="0"/>
        <v>28357.872149999999</v>
      </c>
      <c r="S7" s="13">
        <f t="shared" ref="S7:S27" si="5">SUM(K6:M6,B7:J7)</f>
        <v>21836.839520000001</v>
      </c>
    </row>
    <row r="8" spans="1:19" ht="11.25" customHeight="1" x14ac:dyDescent="0.2">
      <c r="A8" s="8">
        <v>1997</v>
      </c>
      <c r="B8" s="13">
        <v>354.15652</v>
      </c>
      <c r="C8" s="13">
        <v>497.59568999999999</v>
      </c>
      <c r="D8" s="13">
        <v>339.33384999999998</v>
      </c>
      <c r="E8" s="13">
        <v>79.375160000000008</v>
      </c>
      <c r="F8" s="13">
        <v>36.009779999999999</v>
      </c>
      <c r="G8" s="13">
        <v>74.247540000000001</v>
      </c>
      <c r="H8" s="13">
        <v>664.94979000000001</v>
      </c>
      <c r="I8" s="13">
        <v>137.86212</v>
      </c>
      <c r="J8" s="13">
        <v>3889.3281700000002</v>
      </c>
      <c r="K8" s="13">
        <v>75.979230000000001</v>
      </c>
      <c r="L8" s="13">
        <v>65.073629999999994</v>
      </c>
      <c r="M8" s="13">
        <v>60.195930000000004</v>
      </c>
      <c r="N8" s="13">
        <f t="shared" si="1"/>
        <v>1191.0860600000001</v>
      </c>
      <c r="O8" s="13">
        <f t="shared" si="2"/>
        <v>189.63247999999999</v>
      </c>
      <c r="P8" s="13">
        <f t="shared" si="3"/>
        <v>4692.1400800000001</v>
      </c>
      <c r="Q8" s="13">
        <f t="shared" si="4"/>
        <v>201.24879000000001</v>
      </c>
      <c r="R8" s="13">
        <f t="shared" si="0"/>
        <v>6274.1074100000005</v>
      </c>
      <c r="S8" s="13">
        <f t="shared" si="5"/>
        <v>16383.944380000001</v>
      </c>
    </row>
    <row r="9" spans="1:19" ht="11.25" customHeight="1" x14ac:dyDescent="0.2">
      <c r="A9" s="8">
        <v>1998</v>
      </c>
      <c r="B9" s="13">
        <v>69.951329999999999</v>
      </c>
      <c r="C9" s="13">
        <v>93.11366000000001</v>
      </c>
      <c r="D9" s="13">
        <v>93.942229999999995</v>
      </c>
      <c r="E9" s="13">
        <v>680.75368000000003</v>
      </c>
      <c r="F9" s="13">
        <v>1268.2793899999999</v>
      </c>
      <c r="G9" s="13">
        <v>33.018550000000005</v>
      </c>
      <c r="H9" s="13">
        <v>16.111319999999999</v>
      </c>
      <c r="I9" s="13">
        <v>27.910810000000001</v>
      </c>
      <c r="J9" s="13">
        <v>9.2740200000000002</v>
      </c>
      <c r="K9" s="13">
        <v>689.92475000000002</v>
      </c>
      <c r="L9" s="13">
        <v>1886.1221</v>
      </c>
      <c r="M9" s="13">
        <v>85.737470000000002</v>
      </c>
      <c r="N9" s="13">
        <f t="shared" si="1"/>
        <v>257.00722000000002</v>
      </c>
      <c r="O9" s="13">
        <f t="shared" si="2"/>
        <v>1982.05162</v>
      </c>
      <c r="P9" s="13">
        <f t="shared" si="3"/>
        <v>53.296150000000004</v>
      </c>
      <c r="Q9" s="13">
        <f t="shared" si="4"/>
        <v>2661.7843200000002</v>
      </c>
      <c r="R9" s="13">
        <f t="shared" si="0"/>
        <v>4954.1393099999996</v>
      </c>
      <c r="S9" s="13">
        <f t="shared" si="5"/>
        <v>2493.6037799999999</v>
      </c>
    </row>
    <row r="10" spans="1:19" ht="11.25" customHeight="1" x14ac:dyDescent="0.2">
      <c r="A10" s="8">
        <v>1999</v>
      </c>
      <c r="B10" s="13">
        <v>114.37745</v>
      </c>
      <c r="C10" s="13">
        <v>165.03595000000001</v>
      </c>
      <c r="D10" s="13">
        <v>228.22169</v>
      </c>
      <c r="E10" s="13">
        <v>222.66167999999999</v>
      </c>
      <c r="F10" s="13">
        <v>283.29852</v>
      </c>
      <c r="G10" s="13">
        <v>291.61475000000002</v>
      </c>
      <c r="H10" s="13">
        <v>165.38455999999999</v>
      </c>
      <c r="I10" s="13">
        <v>111.27049000000001</v>
      </c>
      <c r="J10" s="13">
        <v>293.68155999999999</v>
      </c>
      <c r="K10" s="13">
        <v>311.04318999999998</v>
      </c>
      <c r="L10" s="13">
        <v>342.84409000000005</v>
      </c>
      <c r="M10" s="13">
        <v>312.26580999999999</v>
      </c>
      <c r="N10" s="13">
        <f t="shared" si="1"/>
        <v>507.63508999999999</v>
      </c>
      <c r="O10" s="13">
        <f t="shared" si="2"/>
        <v>797.57494999999994</v>
      </c>
      <c r="P10" s="13">
        <f t="shared" si="3"/>
        <v>570.33661000000006</v>
      </c>
      <c r="Q10" s="13">
        <f t="shared" si="4"/>
        <v>966.15309000000002</v>
      </c>
      <c r="R10" s="13">
        <f t="shared" si="0"/>
        <v>2841.69974</v>
      </c>
      <c r="S10" s="13">
        <f t="shared" si="5"/>
        <v>4537.33097</v>
      </c>
    </row>
    <row r="11" spans="1:19" ht="11.25" customHeight="1" x14ac:dyDescent="0.2">
      <c r="A11" s="8">
        <v>2000</v>
      </c>
      <c r="B11" s="13">
        <v>333.90803000000005</v>
      </c>
      <c r="C11" s="13">
        <v>293.07024999999999</v>
      </c>
      <c r="D11" s="13">
        <v>381.84012999999999</v>
      </c>
      <c r="E11" s="13">
        <v>327.60039</v>
      </c>
      <c r="F11" s="13">
        <v>396.39158000000003</v>
      </c>
      <c r="G11" s="13">
        <v>2464.6485600000001</v>
      </c>
      <c r="H11" s="13">
        <v>1404.2003700000002</v>
      </c>
      <c r="I11" s="13">
        <v>1448.6776100000002</v>
      </c>
      <c r="J11" s="13">
        <v>1514.6820500000001</v>
      </c>
      <c r="K11" s="13">
        <v>1696.9688700000002</v>
      </c>
      <c r="L11" s="13">
        <v>1477.60301</v>
      </c>
      <c r="M11" s="13">
        <v>1620.0879399999999</v>
      </c>
      <c r="N11" s="13">
        <f t="shared" si="1"/>
        <v>1008.8184100000001</v>
      </c>
      <c r="O11" s="13">
        <f t="shared" si="2"/>
        <v>3188.6405300000001</v>
      </c>
      <c r="P11" s="13">
        <f t="shared" si="3"/>
        <v>4367.5600300000006</v>
      </c>
      <c r="Q11" s="13">
        <f t="shared" si="4"/>
        <v>4794.6598200000008</v>
      </c>
      <c r="R11" s="13">
        <f t="shared" si="0"/>
        <v>13359.678790000002</v>
      </c>
      <c r="S11" s="13">
        <f t="shared" si="5"/>
        <v>9531.1720600000008</v>
      </c>
    </row>
    <row r="12" spans="1:19" ht="11.25" customHeight="1" x14ac:dyDescent="0.2">
      <c r="A12" s="8">
        <v>2001</v>
      </c>
      <c r="B12" s="13">
        <v>1098.6454799999999</v>
      </c>
      <c r="C12" s="13">
        <v>706.37900000000002</v>
      </c>
      <c r="D12" s="13">
        <v>535.39608999999996</v>
      </c>
      <c r="E12" s="13">
        <v>439.33309000000003</v>
      </c>
      <c r="F12" s="13">
        <v>1065.6617200000001</v>
      </c>
      <c r="G12" s="13">
        <v>424.45362</v>
      </c>
      <c r="H12" s="13">
        <v>415.03618</v>
      </c>
      <c r="I12" s="13">
        <v>419.22163</v>
      </c>
      <c r="J12" s="13">
        <v>382.97399999999999</v>
      </c>
      <c r="K12" s="13">
        <v>522.09779000000003</v>
      </c>
      <c r="L12" s="13">
        <v>445.81112999999999</v>
      </c>
      <c r="M12" s="13">
        <v>346.39338000000004</v>
      </c>
      <c r="N12" s="13">
        <f t="shared" si="1"/>
        <v>2340.4205700000002</v>
      </c>
      <c r="O12" s="13">
        <f t="shared" si="2"/>
        <v>1929.4484300000001</v>
      </c>
      <c r="P12" s="13">
        <f t="shared" si="3"/>
        <v>1217.23181</v>
      </c>
      <c r="Q12" s="13">
        <f t="shared" si="4"/>
        <v>1314.3023000000001</v>
      </c>
      <c r="R12" s="13">
        <f t="shared" si="0"/>
        <v>6801.4031100000011</v>
      </c>
      <c r="S12" s="13">
        <f t="shared" si="5"/>
        <v>10281.760630000001</v>
      </c>
    </row>
    <row r="13" spans="1:19" ht="11.25" customHeight="1" x14ac:dyDescent="0.2">
      <c r="A13" s="8">
        <v>2002</v>
      </c>
      <c r="B13" s="13">
        <v>350.45600000000002</v>
      </c>
      <c r="C13" s="13">
        <v>214.69902999999999</v>
      </c>
      <c r="D13" s="13">
        <v>181.95525000000001</v>
      </c>
      <c r="E13" s="13">
        <v>47.139029999999998</v>
      </c>
      <c r="F13" s="13">
        <v>64.676739999999995</v>
      </c>
      <c r="G13" s="13">
        <v>0.44162000000000001</v>
      </c>
      <c r="H13" s="13">
        <v>1.9879999999999998E-2</v>
      </c>
      <c r="I13" s="13">
        <v>39.99785</v>
      </c>
      <c r="J13" s="13">
        <v>218.74957999999998</v>
      </c>
      <c r="K13" s="13">
        <v>15.55965</v>
      </c>
      <c r="L13" s="13">
        <v>31.058950000000003</v>
      </c>
      <c r="M13" s="13">
        <v>76.125490000000013</v>
      </c>
      <c r="N13" s="13">
        <f t="shared" si="1"/>
        <v>747.11027999999999</v>
      </c>
      <c r="O13" s="13">
        <f t="shared" si="2"/>
        <v>112.25738999999999</v>
      </c>
      <c r="P13" s="13">
        <f t="shared" si="3"/>
        <v>258.76730999999995</v>
      </c>
      <c r="Q13" s="13">
        <f t="shared" si="4"/>
        <v>122.74409000000001</v>
      </c>
      <c r="R13" s="13">
        <f t="shared" si="0"/>
        <v>1240.87907</v>
      </c>
      <c r="S13" s="13">
        <f t="shared" si="5"/>
        <v>2432.4372800000001</v>
      </c>
    </row>
    <row r="14" spans="1:19" ht="11.25" customHeight="1" x14ac:dyDescent="0.2">
      <c r="A14" s="8">
        <v>2003</v>
      </c>
      <c r="B14" s="13">
        <v>154.62664000000001</v>
      </c>
      <c r="C14" s="13">
        <v>143.41857999999999</v>
      </c>
      <c r="D14" s="13">
        <v>137.48369</v>
      </c>
      <c r="E14" s="13">
        <v>154.24466000000001</v>
      </c>
      <c r="F14" s="13">
        <v>154.46618000000001</v>
      </c>
      <c r="G14" s="13">
        <v>254.05432999999999</v>
      </c>
      <c r="H14" s="13">
        <v>142.11715000000001</v>
      </c>
      <c r="I14" s="13">
        <v>48.57394</v>
      </c>
      <c r="J14" s="13">
        <v>83.187150000000003</v>
      </c>
      <c r="K14" s="13">
        <v>64.726439999999997</v>
      </c>
      <c r="L14" s="13">
        <v>61.057870000000001</v>
      </c>
      <c r="M14" s="13">
        <v>66.004440000000002</v>
      </c>
      <c r="N14" s="13">
        <f t="shared" si="1"/>
        <v>435.52891</v>
      </c>
      <c r="O14" s="13">
        <f t="shared" si="2"/>
        <v>562.76517000000001</v>
      </c>
      <c r="P14" s="13">
        <f t="shared" si="3"/>
        <v>273.87824000000001</v>
      </c>
      <c r="Q14" s="13">
        <f t="shared" si="4"/>
        <v>191.78874999999999</v>
      </c>
      <c r="R14" s="13">
        <f t="shared" si="0"/>
        <v>1463.9610700000001</v>
      </c>
      <c r="S14" s="13">
        <f t="shared" si="5"/>
        <v>1394.91641</v>
      </c>
    </row>
    <row r="15" spans="1:19" ht="11.25" customHeight="1" x14ac:dyDescent="0.2">
      <c r="A15" s="8">
        <v>2004</v>
      </c>
      <c r="B15" s="13">
        <v>16.47626</v>
      </c>
      <c r="C15" s="13">
        <v>100.88532000000001</v>
      </c>
      <c r="D15" s="13">
        <v>237.89473000000001</v>
      </c>
      <c r="E15" s="13">
        <v>163.11610999999999</v>
      </c>
      <c r="F15" s="13">
        <v>183.64434</v>
      </c>
      <c r="G15" s="13">
        <v>189.15039000000002</v>
      </c>
      <c r="H15" s="13">
        <v>278.13610999999997</v>
      </c>
      <c r="I15" s="13">
        <v>160.77453</v>
      </c>
      <c r="J15" s="13">
        <v>46.788290000000003</v>
      </c>
      <c r="K15" s="13">
        <v>62.494199999999999</v>
      </c>
      <c r="L15" s="13">
        <v>32.619529999999997</v>
      </c>
      <c r="M15" s="13">
        <v>71.050409999999999</v>
      </c>
      <c r="N15" s="13">
        <f t="shared" si="1"/>
        <v>355.25630999999998</v>
      </c>
      <c r="O15" s="13">
        <f t="shared" si="2"/>
        <v>535.91084000000001</v>
      </c>
      <c r="P15" s="13">
        <f t="shared" si="3"/>
        <v>485.69892999999996</v>
      </c>
      <c r="Q15" s="13">
        <f t="shared" si="4"/>
        <v>166.16414</v>
      </c>
      <c r="R15" s="13">
        <f t="shared" si="0"/>
        <v>1543.0302199999999</v>
      </c>
      <c r="S15" s="13">
        <f t="shared" si="5"/>
        <v>1568.6548299999999</v>
      </c>
    </row>
    <row r="16" spans="1:19" ht="11.25" customHeight="1" x14ac:dyDescent="0.2">
      <c r="A16" s="8">
        <v>2005</v>
      </c>
      <c r="B16" s="13">
        <v>32.371029999999998</v>
      </c>
      <c r="C16" s="13">
        <v>319.76057000000003</v>
      </c>
      <c r="D16" s="13">
        <v>840.86222999999995</v>
      </c>
      <c r="E16" s="13">
        <v>5205.9436500000002</v>
      </c>
      <c r="F16" s="13">
        <v>1353.5745300000001</v>
      </c>
      <c r="G16" s="13">
        <v>2773.2883999999999</v>
      </c>
      <c r="H16" s="13">
        <v>4732.4751799999995</v>
      </c>
      <c r="I16" s="13">
        <v>3392.3508900000002</v>
      </c>
      <c r="J16" s="13">
        <v>5367.4558699999998</v>
      </c>
      <c r="K16" s="13">
        <v>3239.2670800000001</v>
      </c>
      <c r="L16" s="13">
        <v>3602.8254200000001</v>
      </c>
      <c r="M16" s="13">
        <v>2116.5873900000001</v>
      </c>
      <c r="N16" s="13">
        <f t="shared" si="1"/>
        <v>1192.9938299999999</v>
      </c>
      <c r="O16" s="13">
        <f t="shared" si="2"/>
        <v>9332.8065800000004</v>
      </c>
      <c r="P16" s="13">
        <f t="shared" si="3"/>
        <v>13492.281939999999</v>
      </c>
      <c r="Q16" s="13">
        <f t="shared" si="4"/>
        <v>8958.6798900000013</v>
      </c>
      <c r="R16" s="13">
        <f t="shared" si="0"/>
        <v>32976.762239999996</v>
      </c>
      <c r="S16" s="13">
        <f t="shared" si="5"/>
        <v>24184.246489999998</v>
      </c>
    </row>
    <row r="17" spans="1:19" ht="11.25" customHeight="1" x14ac:dyDescent="0.2">
      <c r="A17" s="8">
        <v>2006</v>
      </c>
      <c r="B17" s="13">
        <v>2925.2440200000001</v>
      </c>
      <c r="C17" s="13">
        <v>1531.0156000000002</v>
      </c>
      <c r="D17" s="13">
        <v>2571.10383</v>
      </c>
      <c r="E17" s="13">
        <v>1062.1429599999999</v>
      </c>
      <c r="F17" s="13">
        <v>1631.7574999999999</v>
      </c>
      <c r="G17" s="13">
        <v>2387.2266099999997</v>
      </c>
      <c r="H17" s="13">
        <v>2145.9877799999999</v>
      </c>
      <c r="I17" s="13">
        <v>4423.7678900000001</v>
      </c>
      <c r="J17" s="13">
        <v>1704.9329399999999</v>
      </c>
      <c r="K17" s="13">
        <v>352.16212999999999</v>
      </c>
      <c r="L17" s="13">
        <v>1927.3219799999999</v>
      </c>
      <c r="M17" s="13">
        <v>1657.0853300000001</v>
      </c>
      <c r="N17" s="13">
        <f t="shared" si="1"/>
        <v>7027.3634500000007</v>
      </c>
      <c r="O17" s="13">
        <f t="shared" si="2"/>
        <v>5081.1270699999995</v>
      </c>
      <c r="P17" s="13">
        <f t="shared" si="3"/>
        <v>8274.6886100000011</v>
      </c>
      <c r="Q17" s="13">
        <f t="shared" si="4"/>
        <v>3936.5694400000002</v>
      </c>
      <c r="R17" s="13">
        <f t="shared" si="0"/>
        <v>24319.748570000003</v>
      </c>
      <c r="S17" s="13">
        <f t="shared" si="5"/>
        <v>29341.859019999996</v>
      </c>
    </row>
    <row r="18" spans="1:19" ht="11.25" customHeight="1" x14ac:dyDescent="0.2">
      <c r="A18" s="8">
        <v>2007</v>
      </c>
      <c r="B18" s="13">
        <v>395.97480999999999</v>
      </c>
      <c r="C18" s="13">
        <v>1441.9368700000002</v>
      </c>
      <c r="D18" s="13">
        <v>3827.64408</v>
      </c>
      <c r="E18" s="13">
        <v>1253.4134099999999</v>
      </c>
      <c r="F18" s="13">
        <v>994.79022999999995</v>
      </c>
      <c r="G18" s="13">
        <v>1809.9831200000001</v>
      </c>
      <c r="H18" s="13">
        <v>3958.0930899999998</v>
      </c>
      <c r="I18" s="13">
        <v>860.25943000000007</v>
      </c>
      <c r="J18" s="13">
        <v>2300.4497000000001</v>
      </c>
      <c r="K18" s="13">
        <v>2906.7172799999998</v>
      </c>
      <c r="L18" s="13">
        <v>473.45071999999999</v>
      </c>
      <c r="M18" s="13">
        <v>2079.3052900000002</v>
      </c>
      <c r="N18" s="13">
        <f t="shared" si="1"/>
        <v>5665.5557600000002</v>
      </c>
      <c r="O18" s="13">
        <f t="shared" si="2"/>
        <v>4058.1867599999996</v>
      </c>
      <c r="P18" s="13">
        <f t="shared" si="3"/>
        <v>7118.8022200000005</v>
      </c>
      <c r="Q18" s="13">
        <f t="shared" si="4"/>
        <v>5459.4732899999999</v>
      </c>
      <c r="R18" s="13">
        <f t="shared" si="0"/>
        <v>22302.018030000003</v>
      </c>
      <c r="S18" s="13">
        <f t="shared" si="5"/>
        <v>20779.11418</v>
      </c>
    </row>
    <row r="19" spans="1:19" ht="11.25" customHeight="1" x14ac:dyDescent="0.2">
      <c r="A19" s="8">
        <v>2008</v>
      </c>
      <c r="B19" s="13">
        <v>7429.7744099999991</v>
      </c>
      <c r="C19" s="13">
        <v>5838.9839099999999</v>
      </c>
      <c r="D19" s="13">
        <v>4932.2010199999995</v>
      </c>
      <c r="E19" s="13">
        <v>6899.0075200000001</v>
      </c>
      <c r="F19" s="13">
        <v>5389.3600800000004</v>
      </c>
      <c r="G19" s="13">
        <v>5012.9926299999997</v>
      </c>
      <c r="H19" s="13">
        <v>5829.6395999999995</v>
      </c>
      <c r="I19" s="13">
        <v>7276.5194899999997</v>
      </c>
      <c r="J19" s="13">
        <v>3977.4760900000001</v>
      </c>
      <c r="K19" s="13">
        <v>4899.0085199999994</v>
      </c>
      <c r="L19" s="13">
        <v>4866.4706399999995</v>
      </c>
      <c r="M19" s="13">
        <v>2621.0821500000002</v>
      </c>
      <c r="N19" s="13">
        <f t="shared" si="1"/>
        <v>18200.959339999998</v>
      </c>
      <c r="O19" s="13">
        <f t="shared" si="2"/>
        <v>17301.360230000002</v>
      </c>
      <c r="P19" s="13">
        <f t="shared" si="3"/>
        <v>17083.635179999997</v>
      </c>
      <c r="Q19" s="13">
        <f t="shared" si="4"/>
        <v>12386.561309999999</v>
      </c>
      <c r="R19" s="13">
        <f t="shared" si="0"/>
        <v>64972.516060000009</v>
      </c>
      <c r="S19" s="13">
        <f t="shared" si="5"/>
        <v>58045.428039999999</v>
      </c>
    </row>
    <row r="20" spans="1:19" ht="11.25" customHeight="1" x14ac:dyDescent="0.2">
      <c r="A20" s="8">
        <v>2009</v>
      </c>
      <c r="B20" s="13">
        <v>308.93662</v>
      </c>
      <c r="C20" s="13">
        <v>373.22854000000001</v>
      </c>
      <c r="D20" s="13">
        <v>1030.19651</v>
      </c>
      <c r="E20" s="13">
        <v>401.52559000000002</v>
      </c>
      <c r="F20" s="13">
        <v>835.27453000000003</v>
      </c>
      <c r="G20" s="13">
        <v>808.68006000000003</v>
      </c>
      <c r="H20" s="13">
        <v>699.30385000000001</v>
      </c>
      <c r="I20" s="13">
        <v>532.45668999999998</v>
      </c>
      <c r="J20" s="13">
        <v>4154.2973300000003</v>
      </c>
      <c r="K20" s="13">
        <v>6445.9132099999997</v>
      </c>
      <c r="L20" s="13">
        <v>6334.2295000000004</v>
      </c>
      <c r="M20" s="13">
        <v>4579.7705100000003</v>
      </c>
      <c r="N20" s="13">
        <f t="shared" si="1"/>
        <v>1712.36167</v>
      </c>
      <c r="O20" s="13">
        <f t="shared" si="2"/>
        <v>2045.48018</v>
      </c>
      <c r="P20" s="13">
        <f t="shared" si="3"/>
        <v>5386.0578700000005</v>
      </c>
      <c r="Q20" s="13">
        <f t="shared" si="4"/>
        <v>17359.913220000002</v>
      </c>
      <c r="R20" s="13">
        <f t="shared" si="0"/>
        <v>26503.812940000003</v>
      </c>
      <c r="S20" s="13">
        <f t="shared" si="5"/>
        <v>21530.461029999999</v>
      </c>
    </row>
    <row r="21" spans="1:19" ht="11.25" customHeight="1" x14ac:dyDescent="0.2">
      <c r="A21" s="8">
        <v>2010</v>
      </c>
      <c r="B21" s="13">
        <v>6763.9200799999999</v>
      </c>
      <c r="C21" s="13">
        <v>8972.0463500000005</v>
      </c>
      <c r="D21" s="13">
        <v>14589.087100000001</v>
      </c>
      <c r="E21" s="13">
        <v>14130.304270000001</v>
      </c>
      <c r="F21" s="13">
        <v>10443.108129999999</v>
      </c>
      <c r="G21" s="13">
        <v>17219.448239999998</v>
      </c>
      <c r="H21" s="13">
        <v>11998.65494</v>
      </c>
      <c r="I21" s="13">
        <v>7632.9316799999997</v>
      </c>
      <c r="J21" s="13">
        <v>8983.3452899999993</v>
      </c>
      <c r="K21" s="13">
        <v>8037.1595299999999</v>
      </c>
      <c r="L21" s="13">
        <v>10702.1566</v>
      </c>
      <c r="M21" s="13">
        <v>5270.9043899999997</v>
      </c>
      <c r="N21" s="13">
        <f t="shared" si="1"/>
        <v>30325.053530000001</v>
      </c>
      <c r="O21" s="13">
        <f t="shared" si="2"/>
        <v>41792.860639999999</v>
      </c>
      <c r="P21" s="13">
        <f t="shared" si="3"/>
        <v>28614.931909999999</v>
      </c>
      <c r="Q21" s="13">
        <f t="shared" si="4"/>
        <v>24010.220519999999</v>
      </c>
      <c r="R21" s="13">
        <f t="shared" si="0"/>
        <v>124743.06660000001</v>
      </c>
      <c r="S21" s="13">
        <f t="shared" si="5"/>
        <v>118092.75929999999</v>
      </c>
    </row>
    <row r="22" spans="1:19" ht="11.25" customHeight="1" x14ac:dyDescent="0.2">
      <c r="A22" s="8">
        <v>2011</v>
      </c>
      <c r="B22" s="13">
        <v>7753.5585499999997</v>
      </c>
      <c r="C22" s="13">
        <v>5744.7235999999994</v>
      </c>
      <c r="D22" s="13">
        <v>9132.2926399999997</v>
      </c>
      <c r="E22" s="13">
        <v>13768.535129999998</v>
      </c>
      <c r="F22" s="13">
        <v>12147.801090000001</v>
      </c>
      <c r="G22" s="13">
        <v>16453.885770000001</v>
      </c>
      <c r="H22" s="13">
        <v>8980.5982999999997</v>
      </c>
      <c r="I22" s="13">
        <v>5091.5875000000005</v>
      </c>
      <c r="J22" s="13">
        <v>8473.2131299999983</v>
      </c>
      <c r="K22" s="13">
        <v>10482.44</v>
      </c>
      <c r="L22" s="13">
        <v>10353.93</v>
      </c>
      <c r="M22" s="13">
        <v>8808.26</v>
      </c>
      <c r="N22" s="13">
        <f t="shared" si="1"/>
        <v>22630.574789999999</v>
      </c>
      <c r="O22" s="13">
        <f t="shared" si="2"/>
        <v>42370.221989999998</v>
      </c>
      <c r="P22" s="13">
        <f t="shared" si="3"/>
        <v>22545.398929999996</v>
      </c>
      <c r="Q22" s="13">
        <f t="shared" si="4"/>
        <v>29644.630000000005</v>
      </c>
      <c r="R22" s="13">
        <f t="shared" si="0"/>
        <v>117190.82570999999</v>
      </c>
      <c r="S22" s="13">
        <f t="shared" si="5"/>
        <v>111556.41622999997</v>
      </c>
    </row>
    <row r="23" spans="1:19" ht="11.25" customHeight="1" x14ac:dyDescent="0.2">
      <c r="A23" s="8">
        <v>2012</v>
      </c>
      <c r="B23" s="13">
        <v>7944.9000000000005</v>
      </c>
      <c r="C23" s="13">
        <v>10994.35</v>
      </c>
      <c r="D23" s="13">
        <v>11832.86</v>
      </c>
      <c r="E23" s="13">
        <v>24745.63</v>
      </c>
      <c r="F23" s="13">
        <v>7361.28</v>
      </c>
      <c r="G23" s="13">
        <v>14795.69</v>
      </c>
      <c r="H23" s="13">
        <v>13863.460000000001</v>
      </c>
      <c r="I23" s="13">
        <v>12238.27</v>
      </c>
      <c r="J23" s="13">
        <v>10600.300000000001</v>
      </c>
      <c r="K23" s="13">
        <v>4432.53</v>
      </c>
      <c r="L23" s="13">
        <v>11173.98</v>
      </c>
      <c r="M23" s="13">
        <v>7851.18</v>
      </c>
      <c r="N23" s="13">
        <f t="shared" si="1"/>
        <v>30772.11</v>
      </c>
      <c r="O23" s="13">
        <f t="shared" si="2"/>
        <v>46902.6</v>
      </c>
      <c r="P23" s="13">
        <f t="shared" si="3"/>
        <v>36702.030000000006</v>
      </c>
      <c r="Q23" s="13">
        <f t="shared" si="4"/>
        <v>23457.69</v>
      </c>
      <c r="R23" s="13">
        <f t="shared" si="0"/>
        <v>137834.43000000002</v>
      </c>
      <c r="S23" s="13">
        <f t="shared" si="5"/>
        <v>144021.37</v>
      </c>
    </row>
    <row r="24" spans="1:19" ht="11.25" customHeight="1" x14ac:dyDescent="0.2">
      <c r="A24" s="8">
        <v>2013</v>
      </c>
      <c r="B24" s="13">
        <v>10295</v>
      </c>
      <c r="C24" s="13">
        <v>8868.61</v>
      </c>
      <c r="D24" s="13">
        <v>7678.6500000000005</v>
      </c>
      <c r="E24" s="13">
        <v>12283.710000000001</v>
      </c>
      <c r="F24" s="13">
        <v>10196.31</v>
      </c>
      <c r="G24" s="13">
        <v>7842.66</v>
      </c>
      <c r="H24" s="13">
        <v>9913.73</v>
      </c>
      <c r="I24" s="13">
        <v>10926.19</v>
      </c>
      <c r="J24" s="13">
        <v>6066.24</v>
      </c>
      <c r="K24" s="13">
        <v>6759.91</v>
      </c>
      <c r="L24" s="13">
        <v>7555.1100000000006</v>
      </c>
      <c r="M24" s="13">
        <v>5178.03</v>
      </c>
      <c r="N24" s="13">
        <f t="shared" si="1"/>
        <v>26842.260000000002</v>
      </c>
      <c r="O24" s="13">
        <f t="shared" si="2"/>
        <v>30322.68</v>
      </c>
      <c r="P24" s="13">
        <f t="shared" si="3"/>
        <v>26906.159999999996</v>
      </c>
      <c r="Q24" s="13">
        <f t="shared" si="4"/>
        <v>19493.05</v>
      </c>
      <c r="R24" s="13">
        <f t="shared" si="0"/>
        <v>103564.15000000001</v>
      </c>
      <c r="S24" s="13">
        <f t="shared" si="5"/>
        <v>107528.79000000001</v>
      </c>
    </row>
    <row r="25" spans="1:19" ht="11.25" customHeight="1" x14ac:dyDescent="0.2">
      <c r="A25" s="8">
        <v>2014</v>
      </c>
      <c r="B25" s="13">
        <v>3725.3707100000001</v>
      </c>
      <c r="C25" s="13">
        <v>1206.29</v>
      </c>
      <c r="D25" s="13">
        <v>2960.7000000000003</v>
      </c>
      <c r="E25" s="13">
        <v>2911</v>
      </c>
      <c r="F25" s="13">
        <v>10665.62</v>
      </c>
      <c r="G25" s="13">
        <v>4024.28</v>
      </c>
      <c r="H25" s="13">
        <v>3146.01</v>
      </c>
      <c r="I25" s="13">
        <v>2685.2200000000003</v>
      </c>
      <c r="J25" s="13">
        <v>5464.16</v>
      </c>
      <c r="K25" s="13">
        <v>3611.77</v>
      </c>
      <c r="L25" s="13">
        <v>988.32</v>
      </c>
      <c r="M25" s="13">
        <v>2205.2600000000002</v>
      </c>
      <c r="N25" s="13">
        <f t="shared" si="1"/>
        <v>7892.3607100000008</v>
      </c>
      <c r="O25" s="13">
        <f t="shared" si="2"/>
        <v>17600.900000000001</v>
      </c>
      <c r="P25" s="13">
        <f t="shared" si="3"/>
        <v>11295.39</v>
      </c>
      <c r="Q25" s="13">
        <f t="shared" si="4"/>
        <v>6805.35</v>
      </c>
      <c r="R25" s="13">
        <f t="shared" si="0"/>
        <v>43594.00071</v>
      </c>
      <c r="S25" s="13">
        <f t="shared" si="5"/>
        <v>56281.700710000005</v>
      </c>
    </row>
    <row r="26" spans="1:19" ht="11.25" customHeight="1" x14ac:dyDescent="0.2">
      <c r="A26" s="8">
        <v>2015</v>
      </c>
      <c r="B26" s="13">
        <v>1015.3000000000001</v>
      </c>
      <c r="C26" s="13">
        <v>1094.1100000000001</v>
      </c>
      <c r="D26" s="13">
        <v>1608.15</v>
      </c>
      <c r="E26" s="13">
        <v>3904.29</v>
      </c>
      <c r="F26" s="13">
        <v>5825.55</v>
      </c>
      <c r="G26" s="13">
        <v>6152.8600000000006</v>
      </c>
      <c r="H26" s="13">
        <v>2949.34</v>
      </c>
      <c r="I26" s="13">
        <v>3106.25</v>
      </c>
      <c r="J26" s="13">
        <v>2309.63</v>
      </c>
      <c r="K26" s="13">
        <v>1747.31</v>
      </c>
      <c r="L26" s="13">
        <v>1088.43</v>
      </c>
      <c r="M26" s="13">
        <v>1344.74</v>
      </c>
      <c r="N26" s="13">
        <f t="shared" si="1"/>
        <v>3717.5600000000004</v>
      </c>
      <c r="O26" s="13">
        <f t="shared" si="2"/>
        <v>15882.7</v>
      </c>
      <c r="P26" s="13">
        <f t="shared" si="3"/>
        <v>8365.2200000000012</v>
      </c>
      <c r="Q26" s="13">
        <f t="shared" si="4"/>
        <v>4180.4799999999996</v>
      </c>
      <c r="R26" s="13">
        <f t="shared" si="0"/>
        <v>32145.960000000006</v>
      </c>
      <c r="S26" s="13">
        <f t="shared" si="5"/>
        <v>34770.83</v>
      </c>
    </row>
    <row r="27" spans="1:19" ht="11.25" customHeight="1" x14ac:dyDescent="0.2">
      <c r="A27" s="8">
        <v>2016</v>
      </c>
      <c r="B27" s="13">
        <v>1127.48</v>
      </c>
      <c r="C27" s="13">
        <v>2135.6799999999998</v>
      </c>
      <c r="D27" s="13">
        <v>1989.42</v>
      </c>
      <c r="E27" s="13">
        <v>4654.05</v>
      </c>
      <c r="F27" s="13">
        <v>3336.29</v>
      </c>
      <c r="G27" s="13">
        <v>9461.4600000000009</v>
      </c>
      <c r="H27" s="13">
        <v>1824.7</v>
      </c>
      <c r="I27" s="13">
        <v>5067.9800000000005</v>
      </c>
      <c r="J27" s="13">
        <v>2881.89</v>
      </c>
      <c r="K27" s="13">
        <v>3117.61</v>
      </c>
      <c r="L27" s="13">
        <v>2118.64</v>
      </c>
      <c r="M27" s="13">
        <v>575.81000000000006</v>
      </c>
      <c r="N27" s="13">
        <f t="shared" si="1"/>
        <v>5252.58</v>
      </c>
      <c r="O27" s="13">
        <f t="shared" si="2"/>
        <v>17451.800000000003</v>
      </c>
      <c r="P27" s="13">
        <f t="shared" si="3"/>
        <v>9774.57</v>
      </c>
      <c r="Q27" s="13">
        <f t="shared" si="4"/>
        <v>5812.06</v>
      </c>
      <c r="R27" s="13">
        <f t="shared" si="0"/>
        <v>38291.01</v>
      </c>
      <c r="S27" s="13">
        <f t="shared" si="5"/>
        <v>36659.43</v>
      </c>
    </row>
    <row r="28" spans="1:19" ht="11.25" customHeight="1" x14ac:dyDescent="0.2">
      <c r="A28" s="8">
        <v>2017</v>
      </c>
      <c r="B28" s="13">
        <v>1404.02784</v>
      </c>
      <c r="C28" s="13">
        <v>2751.61778</v>
      </c>
      <c r="D28" s="13">
        <v>7945.1967799999993</v>
      </c>
      <c r="E28" s="13">
        <v>5286.5854500000005</v>
      </c>
      <c r="F28" s="13">
        <v>5648.00101</v>
      </c>
      <c r="G28" s="13">
        <v>9168.9698200000003</v>
      </c>
      <c r="H28" s="13">
        <v>3272.16777</v>
      </c>
      <c r="I28" s="13">
        <v>6523.9010299999991</v>
      </c>
      <c r="J28" s="13">
        <v>4611.5302299999994</v>
      </c>
      <c r="K28" s="13">
        <v>1794.5441699999999</v>
      </c>
      <c r="L28" s="13">
        <v>1430.91128</v>
      </c>
      <c r="M28" s="13">
        <v>2685.13906</v>
      </c>
      <c r="N28" s="13">
        <f t="shared" si="1"/>
        <v>12100.8424</v>
      </c>
      <c r="O28" s="13">
        <f t="shared" si="2"/>
        <v>20103.556280000001</v>
      </c>
      <c r="P28" s="13">
        <f t="shared" si="3"/>
        <v>14407.599029999998</v>
      </c>
      <c r="Q28" s="13">
        <f t="shared" si="4"/>
        <v>5910.5945099999999</v>
      </c>
      <c r="R28" s="13">
        <f t="shared" si="0"/>
        <v>52522.592219999999</v>
      </c>
      <c r="S28" s="13">
        <f t="shared" ref="S28:S35" si="6">SUM(K27:M27,B28:J28)</f>
        <v>52424.057709999994</v>
      </c>
    </row>
    <row r="29" spans="1:19" ht="11.25" customHeight="1" x14ac:dyDescent="0.2">
      <c r="A29" s="8">
        <v>2018</v>
      </c>
      <c r="B29" s="13">
        <v>5474.4315699999997</v>
      </c>
      <c r="C29" s="13">
        <v>5143.7355800000005</v>
      </c>
      <c r="D29" s="13">
        <v>6057.4580100000003</v>
      </c>
      <c r="E29" s="13">
        <v>10479.123589999999</v>
      </c>
      <c r="F29" s="13">
        <v>6271.7587299999996</v>
      </c>
      <c r="G29" s="13">
        <v>7293.0781099999995</v>
      </c>
      <c r="H29" s="13">
        <v>6809.3742799999991</v>
      </c>
      <c r="I29" s="13">
        <v>6411.4022399999994</v>
      </c>
      <c r="J29" s="13">
        <v>4231.0007599999999</v>
      </c>
      <c r="K29" s="13">
        <v>4029.2059800000002</v>
      </c>
      <c r="L29" s="13">
        <v>1982.5358399999998</v>
      </c>
      <c r="M29" s="13">
        <v>1118.48927</v>
      </c>
      <c r="N29" s="13">
        <f t="shared" si="1"/>
        <v>16675.625160000003</v>
      </c>
      <c r="O29" s="13">
        <f t="shared" si="2"/>
        <v>24043.960429999996</v>
      </c>
      <c r="P29" s="13">
        <f t="shared" si="3"/>
        <v>17451.777279999998</v>
      </c>
      <c r="Q29" s="13">
        <f t="shared" si="4"/>
        <v>7130.2310900000002</v>
      </c>
      <c r="R29" s="13">
        <f t="shared" si="0"/>
        <v>65301.593959999998</v>
      </c>
      <c r="S29" s="13">
        <f t="shared" si="6"/>
        <v>64081.95738</v>
      </c>
    </row>
    <row r="30" spans="1:19" ht="11.25" customHeight="1" x14ac:dyDescent="0.2">
      <c r="A30" s="8">
        <v>2019</v>
      </c>
      <c r="B30" s="13">
        <v>4213.0200100000002</v>
      </c>
      <c r="C30" s="13">
        <v>5516.0595800000001</v>
      </c>
      <c r="D30" s="13">
        <v>8470.7970000000005</v>
      </c>
      <c r="E30" s="13">
        <v>8134.2094299999999</v>
      </c>
      <c r="F30" s="13">
        <v>7350.7215900000001</v>
      </c>
      <c r="G30" s="13">
        <v>9979.2786199999991</v>
      </c>
      <c r="H30" s="13">
        <v>9176.4248200000002</v>
      </c>
      <c r="I30" s="13">
        <v>1079.6046999999999</v>
      </c>
      <c r="J30" s="13">
        <v>3784.75369</v>
      </c>
      <c r="K30" s="13">
        <v>6294.9672099999998</v>
      </c>
      <c r="L30" s="13">
        <v>4402.0802299999996</v>
      </c>
      <c r="M30" s="13">
        <v>2789.3095499999999</v>
      </c>
      <c r="N30" s="13">
        <f t="shared" si="1"/>
        <v>18199.87659</v>
      </c>
      <c r="O30" s="13">
        <f t="shared" si="2"/>
        <v>25464.209640000001</v>
      </c>
      <c r="P30" s="13">
        <f t="shared" si="3"/>
        <v>14040.78321</v>
      </c>
      <c r="Q30" s="13">
        <f t="shared" si="4"/>
        <v>13486.356989999998</v>
      </c>
      <c r="R30" s="13">
        <f>SUM(B30:M30)</f>
        <v>71191.22643000001</v>
      </c>
      <c r="S30" s="13">
        <f t="shared" si="6"/>
        <v>64835.100529999996</v>
      </c>
    </row>
    <row r="31" spans="1:19" ht="11.25" customHeight="1" x14ac:dyDescent="0.2">
      <c r="A31" s="8">
        <v>2020</v>
      </c>
      <c r="B31" s="13">
        <v>3135.0717399999999</v>
      </c>
      <c r="C31" s="13">
        <v>3258.5819200000001</v>
      </c>
      <c r="D31" s="13">
        <v>760.94391999999993</v>
      </c>
      <c r="E31" s="13">
        <v>2145.5674600000002</v>
      </c>
      <c r="F31" s="13">
        <v>2770.3291199999999</v>
      </c>
      <c r="G31" s="13">
        <v>1279.6848299999999</v>
      </c>
      <c r="H31" s="13">
        <v>3065.7047399999997</v>
      </c>
      <c r="I31" s="13">
        <v>2938.7112999999999</v>
      </c>
      <c r="J31" s="13">
        <v>6912.9291999999996</v>
      </c>
      <c r="K31" s="13">
        <v>3107.6827799999996</v>
      </c>
      <c r="L31" s="13">
        <v>4712.51566</v>
      </c>
      <c r="M31" s="13">
        <v>1625.0394799999999</v>
      </c>
      <c r="N31" s="13">
        <f t="shared" si="1"/>
        <v>7154.5975799999997</v>
      </c>
      <c r="O31" s="13">
        <f t="shared" si="2"/>
        <v>6195.5814100000007</v>
      </c>
      <c r="P31" s="13">
        <f t="shared" si="3"/>
        <v>12917.345239999999</v>
      </c>
      <c r="Q31" s="13">
        <f t="shared" si="4"/>
        <v>9445.2379199999996</v>
      </c>
      <c r="R31" s="13">
        <f>SUM(B31:M31)</f>
        <v>35712.762149999995</v>
      </c>
      <c r="S31" s="13">
        <f t="shared" si="6"/>
        <v>39753.881219999996</v>
      </c>
    </row>
    <row r="32" spans="1:19" ht="11.25" customHeight="1" x14ac:dyDescent="0.2">
      <c r="A32" s="8">
        <v>2021</v>
      </c>
      <c r="B32" s="13">
        <v>2088.1355599999997</v>
      </c>
      <c r="C32" s="13">
        <v>2104.0871299999999</v>
      </c>
      <c r="D32" s="13">
        <v>3030.0875900000001</v>
      </c>
      <c r="E32" s="13">
        <v>4012.5912699999999</v>
      </c>
      <c r="F32" s="13">
        <v>4537.2535800000005</v>
      </c>
      <c r="G32" s="13">
        <v>6751.6590900000001</v>
      </c>
      <c r="H32" s="13">
        <v>6327.25659</v>
      </c>
      <c r="I32" s="13">
        <v>2603.3016199999997</v>
      </c>
      <c r="J32" s="13">
        <v>1210.3867</v>
      </c>
      <c r="K32" s="30">
        <v>1793.6715799999999</v>
      </c>
      <c r="L32" s="30">
        <v>2463.7518300000002</v>
      </c>
      <c r="M32" s="30">
        <v>4848.2946400000001</v>
      </c>
      <c r="N32" s="13">
        <f t="shared" si="1"/>
        <v>7222.3102799999997</v>
      </c>
      <c r="O32" s="13">
        <f t="shared" si="2"/>
        <v>15301.503940000002</v>
      </c>
      <c r="P32" s="13">
        <f t="shared" si="3"/>
        <v>10140.944909999998</v>
      </c>
      <c r="Q32" s="13">
        <f t="shared" si="4"/>
        <v>9105.7180499999995</v>
      </c>
      <c r="R32" s="13">
        <f>SUM(B32:M32)</f>
        <v>41770.477180000002</v>
      </c>
      <c r="S32" s="13">
        <f t="shared" si="6"/>
        <v>42109.997049999998</v>
      </c>
    </row>
    <row r="33" spans="1:19" ht="11.25" customHeight="1" x14ac:dyDescent="0.2">
      <c r="A33" s="8">
        <v>2022</v>
      </c>
      <c r="B33" s="30">
        <v>5069.2970500000001</v>
      </c>
      <c r="C33" s="30">
        <v>0</v>
      </c>
      <c r="D33" s="30">
        <v>1.7750000000000002E-2</v>
      </c>
      <c r="E33" s="30">
        <v>0</v>
      </c>
      <c r="F33" s="30">
        <v>0</v>
      </c>
      <c r="G33" s="30">
        <v>3582.0486900000001</v>
      </c>
      <c r="H33" s="30">
        <v>0</v>
      </c>
      <c r="I33" s="30">
        <v>7216.5408199999993</v>
      </c>
      <c r="J33" s="30">
        <v>0</v>
      </c>
      <c r="K33" s="30">
        <v>0</v>
      </c>
      <c r="L33" s="30">
        <v>1561.1245699999999</v>
      </c>
      <c r="M33" s="30">
        <v>0</v>
      </c>
      <c r="N33" s="13">
        <f t="shared" ref="N33:N35" si="7">SUM(B33:D33)</f>
        <v>5069.3148000000001</v>
      </c>
      <c r="O33" s="13">
        <f t="shared" ref="O33:O35" si="8">SUM(E33:G33)</f>
        <v>3582.0486900000001</v>
      </c>
      <c r="P33" s="13">
        <f t="shared" ref="P33:P35" si="9">SUM(H33:J33)</f>
        <v>7216.5408199999993</v>
      </c>
      <c r="Q33" s="13">
        <f t="shared" ref="Q33" si="10">SUM(K33:M33)</f>
        <v>1561.1245699999999</v>
      </c>
      <c r="R33" s="13">
        <f>SUM(B33:M33)</f>
        <v>17429.028879999998</v>
      </c>
      <c r="S33" s="13">
        <f t="shared" si="6"/>
        <v>24973.622360000001</v>
      </c>
    </row>
    <row r="34" spans="1:19" x14ac:dyDescent="0.2">
      <c r="A34" s="8">
        <v>2023</v>
      </c>
      <c r="B34" s="30">
        <v>6664.3496800000003</v>
      </c>
      <c r="C34" s="30">
        <v>4504.7788899999996</v>
      </c>
      <c r="D34" s="30">
        <v>5242.8849500000006</v>
      </c>
      <c r="E34" s="30">
        <v>5890.5618599999998</v>
      </c>
      <c r="F34" s="30">
        <v>0</v>
      </c>
      <c r="G34" s="30">
        <v>7902.8587699999998</v>
      </c>
      <c r="H34" s="30">
        <v>0</v>
      </c>
      <c r="I34" s="30">
        <v>0</v>
      </c>
      <c r="J34" s="30">
        <v>0</v>
      </c>
      <c r="K34" s="30">
        <v>0</v>
      </c>
      <c r="L34" s="30">
        <v>4334.3419699999995</v>
      </c>
      <c r="M34" s="30">
        <v>0</v>
      </c>
      <c r="N34" s="13">
        <f t="shared" si="7"/>
        <v>16412.01352</v>
      </c>
      <c r="O34" s="13">
        <f t="shared" si="8"/>
        <v>13793.420630000001</v>
      </c>
      <c r="P34" s="13">
        <f t="shared" si="9"/>
        <v>0</v>
      </c>
      <c r="Q34" s="13">
        <f t="shared" ref="Q34" si="11">SUM(K34:M34)</f>
        <v>4334.3419699999995</v>
      </c>
      <c r="R34" s="13">
        <f>SUM(B34:M34)</f>
        <v>34539.776120000002</v>
      </c>
      <c r="S34" s="13">
        <f t="shared" si="6"/>
        <v>31766.558720000001</v>
      </c>
    </row>
    <row r="35" spans="1:19" x14ac:dyDescent="0.2">
      <c r="A35" s="8">
        <v>2024</v>
      </c>
      <c r="B35" s="30">
        <v>9832.1481600000006</v>
      </c>
      <c r="C35" s="30">
        <v>4611.9122100000004</v>
      </c>
      <c r="D35" s="30">
        <v>2316.2074400000001</v>
      </c>
      <c r="E35" s="30">
        <v>3457.0652599999999</v>
      </c>
      <c r="F35" s="30">
        <v>6540.8828100000001</v>
      </c>
      <c r="G35" s="30">
        <v>0</v>
      </c>
      <c r="H35" s="30">
        <v>9132.4637500000008</v>
      </c>
      <c r="I35" s="30">
        <v>6648.0232299999998</v>
      </c>
      <c r="J35" s="30">
        <v>4013.6662099999999</v>
      </c>
      <c r="K35" s="30" t="s">
        <v>15</v>
      </c>
      <c r="L35" s="30" t="s">
        <v>15</v>
      </c>
      <c r="M35" s="30" t="s">
        <v>15</v>
      </c>
      <c r="N35" s="13">
        <f t="shared" si="7"/>
        <v>16760.267810000001</v>
      </c>
      <c r="O35" s="13">
        <f t="shared" si="8"/>
        <v>9997.9480700000004</v>
      </c>
      <c r="P35" s="13">
        <f t="shared" si="9"/>
        <v>19794.153190000001</v>
      </c>
      <c r="Q35" s="30" t="s">
        <v>15</v>
      </c>
      <c r="R35" s="30" t="s">
        <v>15</v>
      </c>
      <c r="S35" s="13">
        <f t="shared" si="6"/>
        <v>50886.711040000002</v>
      </c>
    </row>
    <row r="36" spans="1:19" ht="11.25" customHeight="1" x14ac:dyDescent="0.2">
      <c r="A36" s="8"/>
      <c r="B36" s="12"/>
      <c r="C36" s="12"/>
      <c r="D36" s="12"/>
      <c r="E36" s="12"/>
      <c r="F36" s="12"/>
      <c r="G36" s="29" t="s">
        <v>16</v>
      </c>
      <c r="H36" s="12"/>
      <c r="I36" s="12"/>
      <c r="J36" s="12"/>
      <c r="K36" s="12"/>
      <c r="L36" s="12"/>
      <c r="M36" s="12"/>
      <c r="N36" s="12"/>
      <c r="O36" s="12"/>
      <c r="P36" s="12"/>
      <c r="Q36" s="12"/>
      <c r="R36" s="12"/>
      <c r="S36" s="12"/>
    </row>
    <row r="37" spans="1:19" ht="11.25" customHeight="1" x14ac:dyDescent="0.2">
      <c r="A37" s="8">
        <v>1995</v>
      </c>
      <c r="B37" s="13">
        <v>4236.8487699999996</v>
      </c>
      <c r="C37" s="13">
        <v>1978.1176800000001</v>
      </c>
      <c r="D37" s="13">
        <v>2667.4186</v>
      </c>
      <c r="E37" s="13">
        <v>3347.16921</v>
      </c>
      <c r="F37" s="13">
        <v>2300.3295699999999</v>
      </c>
      <c r="G37" s="13">
        <v>5968.5880099999995</v>
      </c>
      <c r="H37" s="13">
        <v>1002.3783000000001</v>
      </c>
      <c r="I37" s="13">
        <v>4778.1518399999995</v>
      </c>
      <c r="J37" s="13">
        <v>2261.4022200000004</v>
      </c>
      <c r="K37" s="13">
        <v>6462.5591800000002</v>
      </c>
      <c r="L37" s="13">
        <v>2438.25351</v>
      </c>
      <c r="M37" s="13">
        <v>3477.22991</v>
      </c>
      <c r="N37" s="13">
        <f>SUM(B37:D37)</f>
        <v>8882.3850500000008</v>
      </c>
      <c r="O37" s="13">
        <f>SUM(E37:G37)</f>
        <v>11616.086789999999</v>
      </c>
      <c r="P37" s="13">
        <f>SUM(H37:J37)</f>
        <v>8041.9323600000007</v>
      </c>
      <c r="Q37" s="13">
        <f>SUM(K37:M37)</f>
        <v>12378.042600000001</v>
      </c>
      <c r="R37" s="13">
        <f t="shared" ref="R37:R60" si="12">SUM(B37:M37)</f>
        <v>40918.446800000005</v>
      </c>
      <c r="S37" s="30" t="s">
        <v>15</v>
      </c>
    </row>
    <row r="38" spans="1:19" ht="11.25" customHeight="1" x14ac:dyDescent="0.2">
      <c r="A38" s="8">
        <v>1996</v>
      </c>
      <c r="B38" s="13">
        <v>5109.2387500000004</v>
      </c>
      <c r="C38" s="13">
        <v>5568.4659800000009</v>
      </c>
      <c r="D38" s="13">
        <v>4102.6015800000005</v>
      </c>
      <c r="E38" s="13">
        <v>4317.3399500000005</v>
      </c>
      <c r="F38" s="13">
        <v>2617.5772700000002</v>
      </c>
      <c r="G38" s="13">
        <v>6633.9904400000005</v>
      </c>
      <c r="H38" s="13">
        <v>11049.60626</v>
      </c>
      <c r="I38" s="13">
        <v>10519.452020000001</v>
      </c>
      <c r="J38" s="13">
        <v>7567.9580900000001</v>
      </c>
      <c r="K38" s="13">
        <v>23927.008490000004</v>
      </c>
      <c r="L38" s="13">
        <v>22401.635409999999</v>
      </c>
      <c r="M38" s="13">
        <v>19276.746719999999</v>
      </c>
      <c r="N38" s="13">
        <f t="shared" ref="N38:N63" si="13">SUM(B38:D38)</f>
        <v>14780.306310000002</v>
      </c>
      <c r="O38" s="13">
        <f t="shared" ref="O38:O63" si="14">SUM(E38:G38)</f>
        <v>13568.907660000001</v>
      </c>
      <c r="P38" s="13">
        <f t="shared" ref="P38:P63" si="15">SUM(H38:J38)</f>
        <v>29137.016370000001</v>
      </c>
      <c r="Q38" s="13">
        <f t="shared" ref="Q38:Q63" si="16">SUM(K38:M38)</f>
        <v>65605.390620000006</v>
      </c>
      <c r="R38" s="13">
        <f t="shared" si="12"/>
        <v>123091.62096000001</v>
      </c>
      <c r="S38" s="13">
        <f t="shared" ref="S38:S63" si="17">SUM(K37:M37,B38:J38)</f>
        <v>69864.27294000001</v>
      </c>
    </row>
    <row r="39" spans="1:19" ht="11.25" customHeight="1" x14ac:dyDescent="0.2">
      <c r="A39" s="8">
        <v>1997</v>
      </c>
      <c r="B39" s="13">
        <v>24704.041670000002</v>
      </c>
      <c r="C39" s="13">
        <v>9630.2552500000002</v>
      </c>
      <c r="D39" s="13">
        <v>20028.5393</v>
      </c>
      <c r="E39" s="13">
        <v>30895.24438</v>
      </c>
      <c r="F39" s="13">
        <v>18304.24596</v>
      </c>
      <c r="G39" s="13">
        <v>22822.257920000004</v>
      </c>
      <c r="H39" s="13">
        <v>29170.285760000002</v>
      </c>
      <c r="I39" s="13">
        <v>11807.673570000001</v>
      </c>
      <c r="J39" s="13">
        <v>34456.154040000001</v>
      </c>
      <c r="K39" s="13">
        <v>17103.55416</v>
      </c>
      <c r="L39" s="13">
        <v>19100.154920000001</v>
      </c>
      <c r="M39" s="13">
        <v>22626.884280000002</v>
      </c>
      <c r="N39" s="13">
        <f t="shared" si="13"/>
        <v>54362.836219999997</v>
      </c>
      <c r="O39" s="13">
        <f t="shared" si="14"/>
        <v>72021.748260000008</v>
      </c>
      <c r="P39" s="13">
        <f t="shared" si="15"/>
        <v>75434.113370000006</v>
      </c>
      <c r="Q39" s="13">
        <f t="shared" si="16"/>
        <v>58830.593359999999</v>
      </c>
      <c r="R39" s="13">
        <f t="shared" si="12"/>
        <v>260649.29121000002</v>
      </c>
      <c r="S39" s="13">
        <f t="shared" si="17"/>
        <v>267424.08847000002</v>
      </c>
    </row>
    <row r="40" spans="1:19" ht="11.25" customHeight="1" x14ac:dyDescent="0.2">
      <c r="A40" s="8">
        <v>1998</v>
      </c>
      <c r="B40" s="13">
        <v>27550.533780000002</v>
      </c>
      <c r="C40" s="13">
        <v>9186.414929999999</v>
      </c>
      <c r="D40" s="13">
        <v>19660.179769999999</v>
      </c>
      <c r="E40" s="13">
        <v>22793.752520000002</v>
      </c>
      <c r="F40" s="13">
        <v>21868.036190000003</v>
      </c>
      <c r="G40" s="13">
        <v>15930.031040000002</v>
      </c>
      <c r="H40" s="13">
        <v>25495.063440000002</v>
      </c>
      <c r="I40" s="13">
        <v>13086.096870000001</v>
      </c>
      <c r="J40" s="13">
        <v>12666.2844</v>
      </c>
      <c r="K40" s="13">
        <v>12502.244370000002</v>
      </c>
      <c r="L40" s="13">
        <v>16428.613740000001</v>
      </c>
      <c r="M40" s="13">
        <v>22631.016100000001</v>
      </c>
      <c r="N40" s="13">
        <f t="shared" si="13"/>
        <v>56397.128479999999</v>
      </c>
      <c r="O40" s="13">
        <f t="shared" si="14"/>
        <v>60591.81975000001</v>
      </c>
      <c r="P40" s="13">
        <f t="shared" si="15"/>
        <v>51247.444710000011</v>
      </c>
      <c r="Q40" s="13">
        <f t="shared" si="16"/>
        <v>51561.874210000002</v>
      </c>
      <c r="R40" s="13">
        <f t="shared" si="12"/>
        <v>219798.26715000003</v>
      </c>
      <c r="S40" s="13">
        <f t="shared" si="17"/>
        <v>227066.98630000002</v>
      </c>
    </row>
    <row r="41" spans="1:19" ht="11.25" customHeight="1" x14ac:dyDescent="0.2">
      <c r="A41" s="8">
        <v>1999</v>
      </c>
      <c r="B41" s="13">
        <v>15563.545689999999</v>
      </c>
      <c r="C41" s="13">
        <v>8701.2841300000018</v>
      </c>
      <c r="D41" s="13">
        <v>13183.06143</v>
      </c>
      <c r="E41" s="13">
        <v>16768.192210000001</v>
      </c>
      <c r="F41" s="13">
        <v>16902.750480000002</v>
      </c>
      <c r="G41" s="13">
        <v>17654.749420000004</v>
      </c>
      <c r="H41" s="13">
        <v>21245.028420000002</v>
      </c>
      <c r="I41" s="13">
        <v>50681.793469999997</v>
      </c>
      <c r="J41" s="13">
        <v>45989.787689999997</v>
      </c>
      <c r="K41" s="13">
        <v>18094.94687</v>
      </c>
      <c r="L41" s="13">
        <v>12976.85389</v>
      </c>
      <c r="M41" s="13">
        <v>20953.350109999999</v>
      </c>
      <c r="N41" s="13">
        <f t="shared" si="13"/>
        <v>37447.891250000001</v>
      </c>
      <c r="O41" s="13">
        <f t="shared" si="14"/>
        <v>51325.692110000004</v>
      </c>
      <c r="P41" s="13">
        <f t="shared" si="15"/>
        <v>117916.60957999999</v>
      </c>
      <c r="Q41" s="13">
        <f t="shared" si="16"/>
        <v>52025.150869999998</v>
      </c>
      <c r="R41" s="13">
        <f t="shared" si="12"/>
        <v>258715.34381000002</v>
      </c>
      <c r="S41" s="13">
        <f t="shared" si="17"/>
        <v>258252.06715000002</v>
      </c>
    </row>
    <row r="42" spans="1:19" ht="11.25" customHeight="1" x14ac:dyDescent="0.2">
      <c r="A42" s="8">
        <v>2000</v>
      </c>
      <c r="B42" s="13">
        <v>9630.6571899999999</v>
      </c>
      <c r="C42" s="13">
        <v>13524.43477</v>
      </c>
      <c r="D42" s="13">
        <v>21364.348390000003</v>
      </c>
      <c r="E42" s="13">
        <v>13954.23799</v>
      </c>
      <c r="F42" s="13">
        <v>23785.386240000003</v>
      </c>
      <c r="G42" s="13">
        <v>17789.316930000001</v>
      </c>
      <c r="H42" s="13">
        <v>17092.142760000002</v>
      </c>
      <c r="I42" s="13">
        <v>22087.669450000001</v>
      </c>
      <c r="J42" s="13">
        <v>15682.15957</v>
      </c>
      <c r="K42" s="13">
        <v>20526.114840000002</v>
      </c>
      <c r="L42" s="13">
        <v>26041.489320000001</v>
      </c>
      <c r="M42" s="13">
        <v>17707.15639</v>
      </c>
      <c r="N42" s="13">
        <f t="shared" si="13"/>
        <v>44519.440350000004</v>
      </c>
      <c r="O42" s="13">
        <f t="shared" si="14"/>
        <v>55528.941160000002</v>
      </c>
      <c r="P42" s="13">
        <f t="shared" si="15"/>
        <v>54861.971780000007</v>
      </c>
      <c r="Q42" s="13">
        <f t="shared" si="16"/>
        <v>64274.760550000006</v>
      </c>
      <c r="R42" s="13">
        <f t="shared" si="12"/>
        <v>219185.11383999998</v>
      </c>
      <c r="S42" s="13">
        <f t="shared" si="17"/>
        <v>206935.50415999998</v>
      </c>
    </row>
    <row r="43" spans="1:19" ht="11.25" customHeight="1" x14ac:dyDescent="0.2">
      <c r="A43" s="8">
        <v>2001</v>
      </c>
      <c r="B43" s="13">
        <v>12568.639929999999</v>
      </c>
      <c r="C43" s="13">
        <v>16973.319440000003</v>
      </c>
      <c r="D43" s="13">
        <v>17302.057850000001</v>
      </c>
      <c r="E43" s="13">
        <v>13834.85334</v>
      </c>
      <c r="F43" s="13">
        <v>24207.698900000003</v>
      </c>
      <c r="G43" s="13">
        <v>16820.649229999999</v>
      </c>
      <c r="H43" s="13">
        <v>18647.782999999999</v>
      </c>
      <c r="I43" s="13">
        <v>20274.015300000003</v>
      </c>
      <c r="J43" s="13">
        <v>14377.11275</v>
      </c>
      <c r="K43" s="13">
        <v>22454.374250000001</v>
      </c>
      <c r="L43" s="13">
        <v>17588.593330000003</v>
      </c>
      <c r="M43" s="13">
        <v>18549.765850000003</v>
      </c>
      <c r="N43" s="13">
        <f t="shared" si="13"/>
        <v>46844.017220000009</v>
      </c>
      <c r="O43" s="13">
        <f t="shared" si="14"/>
        <v>54863.20147</v>
      </c>
      <c r="P43" s="13">
        <f t="shared" si="15"/>
        <v>53298.911050000002</v>
      </c>
      <c r="Q43" s="13">
        <f t="shared" si="16"/>
        <v>58592.733430000008</v>
      </c>
      <c r="R43" s="13">
        <f t="shared" si="12"/>
        <v>213598.86317</v>
      </c>
      <c r="S43" s="13">
        <f t="shared" si="17"/>
        <v>219280.89029000004</v>
      </c>
    </row>
    <row r="44" spans="1:19" ht="11.25" customHeight="1" x14ac:dyDescent="0.2">
      <c r="A44" s="8">
        <v>2002</v>
      </c>
      <c r="B44" s="13">
        <v>594.13200000000006</v>
      </c>
      <c r="C44" s="13">
        <v>469.34734000000003</v>
      </c>
      <c r="D44" s="13">
        <v>9572.028620000001</v>
      </c>
      <c r="E44" s="13">
        <v>926.45630000000006</v>
      </c>
      <c r="F44" s="13">
        <v>718.56399999999996</v>
      </c>
      <c r="G44" s="13">
        <v>362.38817999999998</v>
      </c>
      <c r="H44" s="13">
        <v>4187.1190900000001</v>
      </c>
      <c r="I44" s="13">
        <v>233.03896</v>
      </c>
      <c r="J44" s="13">
        <v>233.98529000000002</v>
      </c>
      <c r="K44" s="13">
        <v>364.81753000000003</v>
      </c>
      <c r="L44" s="13">
        <v>274.00989000000004</v>
      </c>
      <c r="M44" s="13">
        <v>357.80590999999998</v>
      </c>
      <c r="N44" s="13">
        <f t="shared" si="13"/>
        <v>10635.507960000001</v>
      </c>
      <c r="O44" s="13">
        <f t="shared" si="14"/>
        <v>2007.4084800000001</v>
      </c>
      <c r="P44" s="13">
        <f t="shared" si="15"/>
        <v>4654.1433399999996</v>
      </c>
      <c r="Q44" s="13">
        <f t="shared" si="16"/>
        <v>996.63333000000011</v>
      </c>
      <c r="R44" s="13">
        <f t="shared" si="12"/>
        <v>18293.693110000004</v>
      </c>
      <c r="S44" s="13">
        <f t="shared" si="17"/>
        <v>75889.793210000018</v>
      </c>
    </row>
    <row r="45" spans="1:19" ht="11.25" customHeight="1" x14ac:dyDescent="0.2">
      <c r="A45" s="8">
        <v>2003</v>
      </c>
      <c r="B45" s="13">
        <v>258.46821</v>
      </c>
      <c r="C45" s="13">
        <v>276.82809000000003</v>
      </c>
      <c r="D45" s="13">
        <v>332.47368</v>
      </c>
      <c r="E45" s="13">
        <v>364.69664</v>
      </c>
      <c r="F45" s="13">
        <v>537.82729000000006</v>
      </c>
      <c r="G45" s="13">
        <v>436.50453000000005</v>
      </c>
      <c r="H45" s="13">
        <v>257.63815</v>
      </c>
      <c r="I45" s="13">
        <v>329.18423999999999</v>
      </c>
      <c r="J45" s="13">
        <v>297.98615000000001</v>
      </c>
      <c r="K45" s="13">
        <v>260.56492000000003</v>
      </c>
      <c r="L45" s="13">
        <v>242.24893</v>
      </c>
      <c r="M45" s="13">
        <v>304.22622999999999</v>
      </c>
      <c r="N45" s="13">
        <f t="shared" si="13"/>
        <v>867.76998000000003</v>
      </c>
      <c r="O45" s="13">
        <f t="shared" si="14"/>
        <v>1339.02846</v>
      </c>
      <c r="P45" s="13">
        <f t="shared" si="15"/>
        <v>884.80853999999999</v>
      </c>
      <c r="Q45" s="13">
        <f t="shared" si="16"/>
        <v>807.04007999999999</v>
      </c>
      <c r="R45" s="13">
        <f t="shared" si="12"/>
        <v>3898.6470600000002</v>
      </c>
      <c r="S45" s="13">
        <f t="shared" si="17"/>
        <v>4088.240310000001</v>
      </c>
    </row>
    <row r="46" spans="1:19" ht="11.25" customHeight="1" x14ac:dyDescent="0.2">
      <c r="A46" s="8">
        <v>2004</v>
      </c>
      <c r="B46" s="13">
        <v>206.53864000000002</v>
      </c>
      <c r="C46" s="13">
        <v>329.68165999999997</v>
      </c>
      <c r="D46" s="13">
        <v>514.90900999999997</v>
      </c>
      <c r="E46" s="13">
        <v>469.31191999999999</v>
      </c>
      <c r="F46" s="13">
        <v>348.64598999999998</v>
      </c>
      <c r="G46" s="13">
        <v>418.37718999999998</v>
      </c>
      <c r="H46" s="13">
        <v>364.70510999999999</v>
      </c>
      <c r="I46" s="13">
        <v>399.94878000000006</v>
      </c>
      <c r="J46" s="13">
        <v>122.50084</v>
      </c>
      <c r="K46" s="13">
        <v>4179.34825</v>
      </c>
      <c r="L46" s="13">
        <v>6842.1068100000002</v>
      </c>
      <c r="M46" s="13">
        <v>3214.3957999999998</v>
      </c>
      <c r="N46" s="13">
        <f t="shared" si="13"/>
        <v>1051.1293099999998</v>
      </c>
      <c r="O46" s="13">
        <f t="shared" si="14"/>
        <v>1236.3351</v>
      </c>
      <c r="P46" s="13">
        <f t="shared" si="15"/>
        <v>887.15473000000009</v>
      </c>
      <c r="Q46" s="13">
        <f t="shared" si="16"/>
        <v>14235.85086</v>
      </c>
      <c r="R46" s="13">
        <f t="shared" si="12"/>
        <v>17410.469999999998</v>
      </c>
      <c r="S46" s="13">
        <f t="shared" si="17"/>
        <v>3981.6592200000005</v>
      </c>
    </row>
    <row r="47" spans="1:19" ht="11.25" customHeight="1" x14ac:dyDescent="0.2">
      <c r="A47" s="8">
        <v>2005</v>
      </c>
      <c r="B47" s="13">
        <v>5624.7822400000005</v>
      </c>
      <c r="C47" s="13">
        <v>3280.1353199999999</v>
      </c>
      <c r="D47" s="13">
        <v>4718.5738600000004</v>
      </c>
      <c r="E47" s="13">
        <v>5395.32917</v>
      </c>
      <c r="F47" s="13">
        <v>8086.2697300000009</v>
      </c>
      <c r="G47" s="13">
        <v>12066.122530000001</v>
      </c>
      <c r="H47" s="13">
        <v>11151.09072</v>
      </c>
      <c r="I47" s="13">
        <v>8390.5752699999994</v>
      </c>
      <c r="J47" s="13">
        <v>16434.247060000002</v>
      </c>
      <c r="K47" s="13">
        <v>14261.09762</v>
      </c>
      <c r="L47" s="13">
        <v>13733.39198</v>
      </c>
      <c r="M47" s="13">
        <v>8356.0261399999999</v>
      </c>
      <c r="N47" s="13">
        <f t="shared" si="13"/>
        <v>13623.49142</v>
      </c>
      <c r="O47" s="13">
        <f t="shared" si="14"/>
        <v>25547.721430000001</v>
      </c>
      <c r="P47" s="13">
        <f t="shared" si="15"/>
        <v>35975.913050000003</v>
      </c>
      <c r="Q47" s="13">
        <f t="shared" si="16"/>
        <v>36350.515740000003</v>
      </c>
      <c r="R47" s="13">
        <f t="shared" si="12"/>
        <v>111497.64164</v>
      </c>
      <c r="S47" s="13">
        <f t="shared" si="17"/>
        <v>89382.97675999999</v>
      </c>
    </row>
    <row r="48" spans="1:19" ht="11.25" customHeight="1" x14ac:dyDescent="0.2">
      <c r="A48" s="8">
        <v>2006</v>
      </c>
      <c r="B48" s="13">
        <v>22948.832830000003</v>
      </c>
      <c r="C48" s="13">
        <v>10901.631509999999</v>
      </c>
      <c r="D48" s="13">
        <v>20084.690780000001</v>
      </c>
      <c r="E48" s="13">
        <v>17439.540580000001</v>
      </c>
      <c r="F48" s="13">
        <v>24488.800490000001</v>
      </c>
      <c r="G48" s="13">
        <v>22634.902289999998</v>
      </c>
      <c r="H48" s="13">
        <v>19440.827559999998</v>
      </c>
      <c r="I48" s="13">
        <v>33587.637929999997</v>
      </c>
      <c r="J48" s="13">
        <v>29648.259410000002</v>
      </c>
      <c r="K48" s="13">
        <v>8917.8269999999993</v>
      </c>
      <c r="L48" s="13">
        <v>18293.522170000004</v>
      </c>
      <c r="M48" s="13">
        <v>10248.292670000001</v>
      </c>
      <c r="N48" s="13">
        <f t="shared" si="13"/>
        <v>53935.15512000001</v>
      </c>
      <c r="O48" s="13">
        <f t="shared" si="14"/>
        <v>64563.24336</v>
      </c>
      <c r="P48" s="13">
        <f t="shared" si="15"/>
        <v>82676.724900000001</v>
      </c>
      <c r="Q48" s="13">
        <f t="shared" si="16"/>
        <v>37459.641840000004</v>
      </c>
      <c r="R48" s="13">
        <f t="shared" si="12"/>
        <v>238634.76522</v>
      </c>
      <c r="S48" s="13">
        <f t="shared" si="17"/>
        <v>237525.63912000001</v>
      </c>
    </row>
    <row r="49" spans="1:19" ht="11.25" customHeight="1" x14ac:dyDescent="0.2">
      <c r="A49" s="8">
        <v>2007</v>
      </c>
      <c r="B49" s="13">
        <v>23711.763460000002</v>
      </c>
      <c r="C49" s="13">
        <v>22330.992530000003</v>
      </c>
      <c r="D49" s="13">
        <v>29158.514770000002</v>
      </c>
      <c r="E49" s="13">
        <v>24324.440910000001</v>
      </c>
      <c r="F49" s="13">
        <v>23406.471550000002</v>
      </c>
      <c r="G49" s="13">
        <v>22616.366080000003</v>
      </c>
      <c r="H49" s="13">
        <v>27297.01282</v>
      </c>
      <c r="I49" s="13">
        <v>35423.5651</v>
      </c>
      <c r="J49" s="13">
        <v>25855.744999999999</v>
      </c>
      <c r="K49" s="13">
        <v>21354.013999999999</v>
      </c>
      <c r="L49" s="13">
        <v>25894.497859999999</v>
      </c>
      <c r="M49" s="13">
        <v>33635.036050000002</v>
      </c>
      <c r="N49" s="13">
        <f t="shared" si="13"/>
        <v>75201.270760000014</v>
      </c>
      <c r="O49" s="13">
        <f t="shared" si="14"/>
        <v>70347.278540000014</v>
      </c>
      <c r="P49" s="13">
        <f t="shared" si="15"/>
        <v>88576.322919999991</v>
      </c>
      <c r="Q49" s="13">
        <f t="shared" si="16"/>
        <v>80883.547909999994</v>
      </c>
      <c r="R49" s="13">
        <f t="shared" si="12"/>
        <v>315008.42012999998</v>
      </c>
      <c r="S49" s="13">
        <f t="shared" si="17"/>
        <v>271584.51406000002</v>
      </c>
    </row>
    <row r="50" spans="1:19" ht="11.25" customHeight="1" x14ac:dyDescent="0.2">
      <c r="A50" s="8">
        <v>2008</v>
      </c>
      <c r="B50" s="13">
        <v>36520.702680000002</v>
      </c>
      <c r="C50" s="13">
        <v>24960.671890000001</v>
      </c>
      <c r="D50" s="13">
        <v>24534.08034</v>
      </c>
      <c r="E50" s="13">
        <v>38432.571100000001</v>
      </c>
      <c r="F50" s="13">
        <v>18649.527050000001</v>
      </c>
      <c r="G50" s="13">
        <v>34062.132720000001</v>
      </c>
      <c r="H50" s="13">
        <v>39891.186719999998</v>
      </c>
      <c r="I50" s="13">
        <v>21163.166639999999</v>
      </c>
      <c r="J50" s="13">
        <v>34459.178599999999</v>
      </c>
      <c r="K50" s="13">
        <v>31141.27016</v>
      </c>
      <c r="L50" s="13">
        <v>14495.03594</v>
      </c>
      <c r="M50" s="13">
        <v>28774.968530000002</v>
      </c>
      <c r="N50" s="13">
        <f t="shared" si="13"/>
        <v>86015.45491</v>
      </c>
      <c r="O50" s="13">
        <f t="shared" si="14"/>
        <v>91144.230869999999</v>
      </c>
      <c r="P50" s="13">
        <f t="shared" si="15"/>
        <v>95513.531959999993</v>
      </c>
      <c r="Q50" s="13">
        <f t="shared" si="16"/>
        <v>74411.27463</v>
      </c>
      <c r="R50" s="13">
        <f t="shared" si="12"/>
        <v>347084.49236999999</v>
      </c>
      <c r="S50" s="13">
        <f t="shared" si="17"/>
        <v>353556.76565000002</v>
      </c>
    </row>
    <row r="51" spans="1:19" ht="11.25" customHeight="1" x14ac:dyDescent="0.2">
      <c r="A51" s="8">
        <v>2009</v>
      </c>
      <c r="B51" s="13">
        <v>13135.69642</v>
      </c>
      <c r="C51" s="13">
        <v>12691.75215</v>
      </c>
      <c r="D51" s="13">
        <v>11778.117890000001</v>
      </c>
      <c r="E51" s="13">
        <v>18779.30747</v>
      </c>
      <c r="F51" s="13">
        <v>24237.078250000002</v>
      </c>
      <c r="G51" s="13">
        <v>28490.856240000001</v>
      </c>
      <c r="H51" s="13">
        <v>28896.999670000001</v>
      </c>
      <c r="I51" s="13">
        <v>35017.866730000002</v>
      </c>
      <c r="J51" s="13">
        <v>42383.93621</v>
      </c>
      <c r="K51" s="13">
        <v>52376.090689999997</v>
      </c>
      <c r="L51" s="13">
        <v>54605.781230000008</v>
      </c>
      <c r="M51" s="13">
        <v>66442.841849999997</v>
      </c>
      <c r="N51" s="13">
        <f t="shared" si="13"/>
        <v>37605.566460000002</v>
      </c>
      <c r="O51" s="13">
        <f t="shared" si="14"/>
        <v>71507.241960000014</v>
      </c>
      <c r="P51" s="13">
        <f t="shared" si="15"/>
        <v>106298.80261</v>
      </c>
      <c r="Q51" s="13">
        <f t="shared" si="16"/>
        <v>173424.71377</v>
      </c>
      <c r="R51" s="13">
        <f t="shared" si="12"/>
        <v>388836.32480000006</v>
      </c>
      <c r="S51" s="13">
        <f t="shared" si="17"/>
        <v>289822.88565999997</v>
      </c>
    </row>
    <row r="52" spans="1:19" ht="11.25" customHeight="1" x14ac:dyDescent="0.2">
      <c r="A52" s="8">
        <v>2010</v>
      </c>
      <c r="B52" s="13">
        <v>48089.308960000002</v>
      </c>
      <c r="C52" s="13">
        <v>56743.610770000007</v>
      </c>
      <c r="D52" s="13">
        <v>68754.02072</v>
      </c>
      <c r="E52" s="13">
        <v>89318.302920000002</v>
      </c>
      <c r="F52" s="13">
        <v>71611.520749999996</v>
      </c>
      <c r="G52" s="13">
        <v>80659.115460000015</v>
      </c>
      <c r="H52" s="13">
        <v>99455.534639999998</v>
      </c>
      <c r="I52" s="13">
        <v>67550.435260000013</v>
      </c>
      <c r="J52" s="13">
        <v>89036.173379999993</v>
      </c>
      <c r="K52" s="13">
        <v>76205.438540000003</v>
      </c>
      <c r="L52" s="13">
        <v>82239.990909999993</v>
      </c>
      <c r="M52" s="13">
        <v>78814.443400000004</v>
      </c>
      <c r="N52" s="13">
        <f t="shared" si="13"/>
        <v>173586.94044999999</v>
      </c>
      <c r="O52" s="13">
        <f t="shared" si="14"/>
        <v>241588.93913000001</v>
      </c>
      <c r="P52" s="13">
        <f t="shared" si="15"/>
        <v>256042.14328000002</v>
      </c>
      <c r="Q52" s="13">
        <f t="shared" si="16"/>
        <v>237259.87284999999</v>
      </c>
      <c r="R52" s="13">
        <f t="shared" si="12"/>
        <v>908477.89570999984</v>
      </c>
      <c r="S52" s="13">
        <f t="shared" si="17"/>
        <v>844642.73662999994</v>
      </c>
    </row>
    <row r="53" spans="1:19" ht="11.25" customHeight="1" x14ac:dyDescent="0.2">
      <c r="A53" s="8">
        <v>2011</v>
      </c>
      <c r="B53" s="13">
        <v>67163.956090000007</v>
      </c>
      <c r="C53" s="13">
        <v>68619.370049999998</v>
      </c>
      <c r="D53" s="13">
        <v>105153.98278000001</v>
      </c>
      <c r="E53" s="13">
        <v>91987.119839999999</v>
      </c>
      <c r="F53" s="13">
        <v>105914.35008</v>
      </c>
      <c r="G53" s="13">
        <v>108582.69114000001</v>
      </c>
      <c r="H53" s="13">
        <v>79575.301960000012</v>
      </c>
      <c r="I53" s="13">
        <v>114253.90437999999</v>
      </c>
      <c r="J53" s="13">
        <v>90235.797189999997</v>
      </c>
      <c r="K53" s="13">
        <v>85878.1</v>
      </c>
      <c r="L53" s="13">
        <v>95543.14</v>
      </c>
      <c r="M53" s="13">
        <v>80567.41</v>
      </c>
      <c r="N53" s="13">
        <f t="shared" si="13"/>
        <v>240937.30892000004</v>
      </c>
      <c r="O53" s="13">
        <f t="shared" si="14"/>
        <v>306484.16106000001</v>
      </c>
      <c r="P53" s="13">
        <f t="shared" si="15"/>
        <v>284065.00352999999</v>
      </c>
      <c r="Q53" s="13">
        <f t="shared" si="16"/>
        <v>261988.65</v>
      </c>
      <c r="R53" s="13">
        <f t="shared" si="12"/>
        <v>1093475.1235100001</v>
      </c>
      <c r="S53" s="13">
        <f t="shared" si="17"/>
        <v>1068746.3463600001</v>
      </c>
    </row>
    <row r="54" spans="1:19" ht="11.25" customHeight="1" x14ac:dyDescent="0.2">
      <c r="A54" s="8">
        <v>2012</v>
      </c>
      <c r="B54" s="13">
        <v>91876.400000000009</v>
      </c>
      <c r="C54" s="13">
        <v>69729.66</v>
      </c>
      <c r="D54" s="13">
        <v>97275.64</v>
      </c>
      <c r="E54" s="13">
        <v>104625.29000000001</v>
      </c>
      <c r="F54" s="13">
        <v>103777.52</v>
      </c>
      <c r="G54" s="13">
        <v>101422.09</v>
      </c>
      <c r="H54" s="13">
        <v>107846.97</v>
      </c>
      <c r="I54" s="13">
        <v>96578.790000000008</v>
      </c>
      <c r="J54" s="13">
        <v>88958.87</v>
      </c>
      <c r="K54" s="13">
        <v>92659.49</v>
      </c>
      <c r="L54" s="13">
        <v>94017</v>
      </c>
      <c r="M54" s="13">
        <v>76714.33</v>
      </c>
      <c r="N54" s="13">
        <f t="shared" si="13"/>
        <v>258881.7</v>
      </c>
      <c r="O54" s="13">
        <f t="shared" si="14"/>
        <v>309824.90000000002</v>
      </c>
      <c r="P54" s="13">
        <f t="shared" si="15"/>
        <v>293384.63</v>
      </c>
      <c r="Q54" s="13">
        <f t="shared" si="16"/>
        <v>263390.82</v>
      </c>
      <c r="R54" s="13">
        <f t="shared" si="12"/>
        <v>1125482.05</v>
      </c>
      <c r="S54" s="13">
        <f t="shared" si="17"/>
        <v>1124079.8799999999</v>
      </c>
    </row>
    <row r="55" spans="1:19" ht="11.25" customHeight="1" x14ac:dyDescent="0.2">
      <c r="A55" s="8">
        <v>2013</v>
      </c>
      <c r="B55" s="13">
        <v>89163.69</v>
      </c>
      <c r="C55" s="13">
        <v>57650.67</v>
      </c>
      <c r="D55" s="13">
        <v>78525.37</v>
      </c>
      <c r="E55" s="13">
        <v>85693.300000770003</v>
      </c>
      <c r="F55" s="13">
        <v>75589.36</v>
      </c>
      <c r="G55" s="13">
        <v>73778.320000000007</v>
      </c>
      <c r="H55" s="13">
        <v>90196.26</v>
      </c>
      <c r="I55" s="13">
        <v>83332.479999999996</v>
      </c>
      <c r="J55" s="13">
        <v>75033.42</v>
      </c>
      <c r="K55" s="13">
        <v>63371.770000000004</v>
      </c>
      <c r="L55" s="13">
        <v>73491.11</v>
      </c>
      <c r="M55" s="13">
        <v>59584.14</v>
      </c>
      <c r="N55" s="13">
        <f t="shared" si="13"/>
        <v>225339.72999999998</v>
      </c>
      <c r="O55" s="13">
        <f t="shared" si="14"/>
        <v>235060.98000077001</v>
      </c>
      <c r="P55" s="13">
        <f t="shared" si="15"/>
        <v>248562.15999999997</v>
      </c>
      <c r="Q55" s="13">
        <f t="shared" si="16"/>
        <v>196447.02000000002</v>
      </c>
      <c r="R55" s="13">
        <f t="shared" si="12"/>
        <v>905409.89000076998</v>
      </c>
      <c r="S55" s="13">
        <f t="shared" si="17"/>
        <v>972353.69000077003</v>
      </c>
    </row>
    <row r="56" spans="1:19" ht="11.25" customHeight="1" x14ac:dyDescent="0.2">
      <c r="A56" s="8">
        <v>2014</v>
      </c>
      <c r="B56" s="13">
        <v>67571.350000000006</v>
      </c>
      <c r="C56" s="13">
        <v>47635.28</v>
      </c>
      <c r="D56" s="13">
        <v>67245.64</v>
      </c>
      <c r="E56" s="13">
        <v>68647.040000000008</v>
      </c>
      <c r="F56" s="13">
        <v>76025.95</v>
      </c>
      <c r="G56" s="13">
        <v>56959.98</v>
      </c>
      <c r="H56" s="13">
        <v>79967.58</v>
      </c>
      <c r="I56" s="13">
        <v>64113.279999999999</v>
      </c>
      <c r="J56" s="13">
        <v>88134.97</v>
      </c>
      <c r="K56" s="13">
        <v>74773.16</v>
      </c>
      <c r="L56" s="13">
        <v>69403.95</v>
      </c>
      <c r="M56" s="13">
        <v>67139.38</v>
      </c>
      <c r="N56" s="13">
        <f t="shared" si="13"/>
        <v>182452.27000000002</v>
      </c>
      <c r="O56" s="13">
        <f t="shared" si="14"/>
        <v>201632.97</v>
      </c>
      <c r="P56" s="13">
        <f t="shared" si="15"/>
        <v>232215.83</v>
      </c>
      <c r="Q56" s="13">
        <f t="shared" si="16"/>
        <v>211316.49</v>
      </c>
      <c r="R56" s="13">
        <f t="shared" si="12"/>
        <v>827617.55999999994</v>
      </c>
      <c r="S56" s="13">
        <f t="shared" si="17"/>
        <v>812748.09000000008</v>
      </c>
    </row>
    <row r="57" spans="1:19" ht="11.25" customHeight="1" x14ac:dyDescent="0.2">
      <c r="A57" s="8">
        <v>2015</v>
      </c>
      <c r="B57" s="13">
        <v>76819.820000000007</v>
      </c>
      <c r="C57" s="13">
        <v>52221.4</v>
      </c>
      <c r="D57" s="13">
        <v>69618.78</v>
      </c>
      <c r="E57" s="13">
        <v>85647.1</v>
      </c>
      <c r="F57" s="13">
        <v>80572.800000000003</v>
      </c>
      <c r="G57" s="13">
        <v>84909.440000000002</v>
      </c>
      <c r="H57" s="13">
        <v>95440.73</v>
      </c>
      <c r="I57" s="13">
        <v>71165.710000000006</v>
      </c>
      <c r="J57" s="13">
        <v>79404.710000000006</v>
      </c>
      <c r="K57" s="13">
        <v>72452.38</v>
      </c>
      <c r="L57" s="13">
        <v>67609.08</v>
      </c>
      <c r="M57" s="13">
        <v>78788.710000000006</v>
      </c>
      <c r="N57" s="13">
        <f t="shared" si="13"/>
        <v>198660</v>
      </c>
      <c r="O57" s="13">
        <f t="shared" si="14"/>
        <v>251129.34000000003</v>
      </c>
      <c r="P57" s="13">
        <f t="shared" si="15"/>
        <v>246011.15000000002</v>
      </c>
      <c r="Q57" s="13">
        <f t="shared" si="16"/>
        <v>218850.17000000004</v>
      </c>
      <c r="R57" s="13">
        <f t="shared" si="12"/>
        <v>914650.6599999998</v>
      </c>
      <c r="S57" s="13">
        <f t="shared" si="17"/>
        <v>907116.98</v>
      </c>
    </row>
    <row r="58" spans="1:19" ht="11.25" customHeight="1" x14ac:dyDescent="0.2">
      <c r="A58" s="8">
        <v>2016</v>
      </c>
      <c r="B58" s="13">
        <v>55148.17</v>
      </c>
      <c r="C58" s="13">
        <v>76163.78</v>
      </c>
      <c r="D58" s="13">
        <v>70913.919999999998</v>
      </c>
      <c r="E58" s="13">
        <v>80039.19</v>
      </c>
      <c r="F58" s="13">
        <v>74127.900000000009</v>
      </c>
      <c r="G58" s="13">
        <v>95727.17</v>
      </c>
      <c r="H58" s="13">
        <v>84688.45</v>
      </c>
      <c r="I58" s="13">
        <v>86795.94</v>
      </c>
      <c r="J58" s="13">
        <v>82102.02</v>
      </c>
      <c r="K58" s="13">
        <v>62141.31</v>
      </c>
      <c r="L58" s="13">
        <v>82366.900000000009</v>
      </c>
      <c r="M58" s="13">
        <v>74758.53</v>
      </c>
      <c r="N58" s="13">
        <f t="shared" si="13"/>
        <v>202225.87</v>
      </c>
      <c r="O58" s="13">
        <f t="shared" si="14"/>
        <v>249894.26</v>
      </c>
      <c r="P58" s="13">
        <f t="shared" si="15"/>
        <v>253586.41000000003</v>
      </c>
      <c r="Q58" s="13">
        <f t="shared" si="16"/>
        <v>219266.74000000002</v>
      </c>
      <c r="R58" s="13">
        <f t="shared" si="12"/>
        <v>924973.28000000014</v>
      </c>
      <c r="S58" s="13">
        <f t="shared" si="17"/>
        <v>924556.71</v>
      </c>
    </row>
    <row r="59" spans="1:19" ht="11.25" customHeight="1" x14ac:dyDescent="0.2">
      <c r="A59" s="8">
        <v>2017</v>
      </c>
      <c r="B59" s="13">
        <v>78085.402780000004</v>
      </c>
      <c r="C59" s="13">
        <v>67830.126980000001</v>
      </c>
      <c r="D59" s="13">
        <v>81827.140010000003</v>
      </c>
      <c r="E59" s="13">
        <v>69172.631219999996</v>
      </c>
      <c r="F59" s="13">
        <v>98052.7163</v>
      </c>
      <c r="G59" s="13">
        <v>81123.64645</v>
      </c>
      <c r="H59" s="13">
        <v>90687.101120000007</v>
      </c>
      <c r="I59" s="13">
        <v>80824.906470000002</v>
      </c>
      <c r="J59" s="13">
        <v>75963.138019999999</v>
      </c>
      <c r="K59" s="13">
        <v>66303.930000000008</v>
      </c>
      <c r="L59" s="13">
        <v>80532.400410000002</v>
      </c>
      <c r="M59" s="13">
        <v>95961.942230000001</v>
      </c>
      <c r="N59" s="13">
        <f t="shared" si="13"/>
        <v>227742.66977000001</v>
      </c>
      <c r="O59" s="13">
        <f t="shared" si="14"/>
        <v>248348.99397000001</v>
      </c>
      <c r="P59" s="13">
        <f t="shared" si="15"/>
        <v>247475.14561000001</v>
      </c>
      <c r="Q59" s="13">
        <f t="shared" si="16"/>
        <v>242798.27263999998</v>
      </c>
      <c r="R59" s="13">
        <f t="shared" si="12"/>
        <v>966365.08199000009</v>
      </c>
      <c r="S59" s="13">
        <f t="shared" si="17"/>
        <v>942833.54934999999</v>
      </c>
    </row>
    <row r="60" spans="1:19" ht="11.25" customHeight="1" x14ac:dyDescent="0.2">
      <c r="A60" s="8">
        <v>2018</v>
      </c>
      <c r="B60" s="13">
        <v>65581.747770000002</v>
      </c>
      <c r="C60" s="13">
        <v>62033.010270000006</v>
      </c>
      <c r="D60" s="13">
        <v>73704.693370000008</v>
      </c>
      <c r="E60" s="13">
        <v>87875.979730000006</v>
      </c>
      <c r="F60" s="13">
        <v>82124.574070000002</v>
      </c>
      <c r="G60" s="13">
        <v>84304.55187000001</v>
      </c>
      <c r="H60" s="13">
        <v>82253.150210000007</v>
      </c>
      <c r="I60" s="13">
        <v>84146.637960000007</v>
      </c>
      <c r="J60" s="13">
        <v>78310.026409999991</v>
      </c>
      <c r="K60" s="13">
        <v>72453.099180000005</v>
      </c>
      <c r="L60" s="13">
        <v>54265.229480000002</v>
      </c>
      <c r="M60" s="13">
        <v>71990.816590000002</v>
      </c>
      <c r="N60" s="13">
        <f t="shared" si="13"/>
        <v>201319.45141000004</v>
      </c>
      <c r="O60" s="13">
        <f t="shared" si="14"/>
        <v>254305.10567000002</v>
      </c>
      <c r="P60" s="13">
        <f t="shared" si="15"/>
        <v>244709.81458000001</v>
      </c>
      <c r="Q60" s="13">
        <f t="shared" si="16"/>
        <v>198709.14525</v>
      </c>
      <c r="R60" s="13">
        <f t="shared" si="12"/>
        <v>899043.51691000024</v>
      </c>
      <c r="S60" s="13">
        <f t="shared" si="17"/>
        <v>943132.64429999981</v>
      </c>
    </row>
    <row r="61" spans="1:19" ht="11.25" customHeight="1" x14ac:dyDescent="0.2">
      <c r="A61" s="8">
        <v>2019</v>
      </c>
      <c r="B61" s="13">
        <v>60426.218930000003</v>
      </c>
      <c r="C61" s="13">
        <v>65313.827040000004</v>
      </c>
      <c r="D61" s="13">
        <v>68080.028940000004</v>
      </c>
      <c r="E61" s="13">
        <v>90247.911600000007</v>
      </c>
      <c r="F61" s="13">
        <v>88202.050860000003</v>
      </c>
      <c r="G61" s="13">
        <v>77415.186310000005</v>
      </c>
      <c r="H61" s="13">
        <v>77257.942299999995</v>
      </c>
      <c r="I61" s="13">
        <v>70570.106530000005</v>
      </c>
      <c r="J61" s="13">
        <v>73046.59593000001</v>
      </c>
      <c r="K61" s="13">
        <v>64167.203100000006</v>
      </c>
      <c r="L61" s="13">
        <v>63231.805560000001</v>
      </c>
      <c r="M61" s="13">
        <v>58566.879910000003</v>
      </c>
      <c r="N61" s="13">
        <f t="shared" si="13"/>
        <v>193820.07491000002</v>
      </c>
      <c r="O61" s="13">
        <f t="shared" si="14"/>
        <v>255865.14877000003</v>
      </c>
      <c r="P61" s="13">
        <f t="shared" si="15"/>
        <v>220874.64476</v>
      </c>
      <c r="Q61" s="13">
        <f t="shared" si="16"/>
        <v>185965.88857000001</v>
      </c>
      <c r="R61" s="13">
        <f>SUM(B61:M61)</f>
        <v>856525.75701000018</v>
      </c>
      <c r="S61" s="13">
        <f t="shared" si="17"/>
        <v>869269.01368999993</v>
      </c>
    </row>
    <row r="62" spans="1:19" ht="11.25" customHeight="1" x14ac:dyDescent="0.2">
      <c r="A62" s="8">
        <v>2020</v>
      </c>
      <c r="B62" s="13">
        <v>62180.697039999999</v>
      </c>
      <c r="C62" s="13">
        <v>59473.397830000002</v>
      </c>
      <c r="D62" s="13">
        <v>63052.774400000002</v>
      </c>
      <c r="E62" s="13">
        <v>58443.249480000006</v>
      </c>
      <c r="F62" s="13">
        <v>64266.516160000006</v>
      </c>
      <c r="G62" s="13">
        <v>70144.172560000006</v>
      </c>
      <c r="H62" s="13">
        <v>72977.453779999996</v>
      </c>
      <c r="I62" s="13">
        <v>56677.783470000002</v>
      </c>
      <c r="J62" s="13">
        <v>63102.812850000002</v>
      </c>
      <c r="K62" s="13">
        <v>67700.100160000002</v>
      </c>
      <c r="L62" s="13">
        <v>54586.981680000004</v>
      </c>
      <c r="M62" s="13">
        <v>67683.665280000001</v>
      </c>
      <c r="N62" s="13">
        <f t="shared" si="13"/>
        <v>184706.86927</v>
      </c>
      <c r="O62" s="13">
        <f t="shared" si="14"/>
        <v>192853.93820000003</v>
      </c>
      <c r="P62" s="13">
        <f t="shared" si="15"/>
        <v>192758.05009999999</v>
      </c>
      <c r="Q62" s="13">
        <f t="shared" si="16"/>
        <v>189970.74712000001</v>
      </c>
      <c r="R62" s="13">
        <f>SUM(B62:M62)</f>
        <v>760289.60468999995</v>
      </c>
      <c r="S62" s="13">
        <f t="shared" si="17"/>
        <v>756284.74613999994</v>
      </c>
    </row>
    <row r="63" spans="1:19" ht="11.25" customHeight="1" x14ac:dyDescent="0.2">
      <c r="A63" s="8">
        <v>2021</v>
      </c>
      <c r="B63" s="13">
        <v>51385.256999999998</v>
      </c>
      <c r="C63" s="13">
        <v>43319.473119999995</v>
      </c>
      <c r="D63" s="13">
        <v>50812.021260000001</v>
      </c>
      <c r="E63" s="13">
        <v>69548.515190000006</v>
      </c>
      <c r="F63" s="13">
        <v>60178.804840000004</v>
      </c>
      <c r="G63" s="13">
        <v>63571.608100000005</v>
      </c>
      <c r="H63" s="13">
        <v>51173.332980000007</v>
      </c>
      <c r="I63" s="13">
        <v>57258.530560000007</v>
      </c>
      <c r="J63" s="13">
        <v>63558.460350000001</v>
      </c>
      <c r="K63" s="30">
        <v>50539.956389999999</v>
      </c>
      <c r="L63" s="30">
        <v>45389.50647</v>
      </c>
      <c r="M63" s="30">
        <v>67081.77784000001</v>
      </c>
      <c r="N63" s="13">
        <f t="shared" si="13"/>
        <v>145516.75138</v>
      </c>
      <c r="O63" s="13">
        <f t="shared" si="14"/>
        <v>193298.92813000001</v>
      </c>
      <c r="P63" s="13">
        <f t="shared" si="15"/>
        <v>171990.32389000003</v>
      </c>
      <c r="Q63" s="13">
        <f t="shared" si="16"/>
        <v>163011.24070000002</v>
      </c>
      <c r="R63" s="13">
        <f>SUM(B63:M63)</f>
        <v>673817.24410000001</v>
      </c>
      <c r="S63" s="13">
        <f t="shared" si="17"/>
        <v>700776.75052</v>
      </c>
    </row>
    <row r="64" spans="1:19" ht="11.25" customHeight="1" x14ac:dyDescent="0.2">
      <c r="A64" s="22">
        <v>2022</v>
      </c>
      <c r="B64" s="30">
        <v>47017.472040000001</v>
      </c>
      <c r="C64" s="30">
        <v>42341.921930000004</v>
      </c>
      <c r="D64" s="30">
        <v>49931.831950000007</v>
      </c>
      <c r="E64" s="30">
        <v>54018.62543</v>
      </c>
      <c r="F64" s="30">
        <v>56204.245790000001</v>
      </c>
      <c r="G64" s="30">
        <v>75293.126370000013</v>
      </c>
      <c r="H64" s="30">
        <v>56812.586600000002</v>
      </c>
      <c r="I64" s="30">
        <v>49953.994859999999</v>
      </c>
      <c r="J64" s="30">
        <v>52960.468329999996</v>
      </c>
      <c r="K64" s="30">
        <v>63310.869930000001</v>
      </c>
      <c r="L64" s="30">
        <v>60886.893759999999</v>
      </c>
      <c r="M64" s="30">
        <v>52901.403170000005</v>
      </c>
      <c r="N64" s="13">
        <f>SUM(B64:D64)</f>
        <v>139291.22592</v>
      </c>
      <c r="O64" s="13">
        <f>SUM(E64:G64)</f>
        <v>185515.99759000001</v>
      </c>
      <c r="P64" s="13">
        <f>SUM(H64:J64)</f>
        <v>159727.04978999999</v>
      </c>
      <c r="Q64" s="13">
        <f t="shared" ref="Q64" si="18">SUM(K64:M64)</f>
        <v>177099.16686</v>
      </c>
      <c r="R64" s="13">
        <f>SUM(B64:M64)</f>
        <v>661633.44016</v>
      </c>
      <c r="S64" s="13">
        <f>SUM(K63:M63,B64:J64)</f>
        <v>647545.51399999997</v>
      </c>
    </row>
    <row r="65" spans="1:19" x14ac:dyDescent="0.2">
      <c r="A65" s="8">
        <v>2023</v>
      </c>
      <c r="B65" s="30">
        <v>0</v>
      </c>
      <c r="C65" s="30">
        <v>49311.254300000008</v>
      </c>
      <c r="D65" s="30">
        <v>58592.236779999999</v>
      </c>
      <c r="E65" s="30">
        <v>60350.328500000003</v>
      </c>
      <c r="F65" s="30">
        <v>67571.399279999998</v>
      </c>
      <c r="G65" s="30">
        <v>62592.908840000004</v>
      </c>
      <c r="H65" s="30">
        <v>71216.148079999999</v>
      </c>
      <c r="I65" s="30">
        <v>72991.246790000005</v>
      </c>
      <c r="J65" s="30">
        <v>57024.068640000005</v>
      </c>
      <c r="K65" s="30">
        <v>76009.943239999993</v>
      </c>
      <c r="L65" s="30">
        <v>60685.244620000005</v>
      </c>
      <c r="M65" s="30">
        <v>39535.10946</v>
      </c>
      <c r="N65" s="13">
        <f>SUM(B65:D65)</f>
        <v>107903.49108000001</v>
      </c>
      <c r="O65" s="13">
        <f>SUM(E65:G65)</f>
        <v>190514.63662</v>
      </c>
      <c r="P65" s="13">
        <f t="shared" ref="P65:P66" si="19">SUM(H65:J65)</f>
        <v>201231.46351000003</v>
      </c>
      <c r="Q65" s="13">
        <f t="shared" ref="Q65" si="20">SUM(K65:M65)</f>
        <v>176230.29732000001</v>
      </c>
      <c r="R65" s="13">
        <f>SUM(B65:M65)</f>
        <v>675879.88853</v>
      </c>
      <c r="S65" s="13">
        <f t="shared" ref="S65:S66" si="21">SUM(K64:M64,B65:J65)</f>
        <v>676748.75806999998</v>
      </c>
    </row>
    <row r="66" spans="1:19" x14ac:dyDescent="0.2">
      <c r="A66" s="8">
        <v>2024</v>
      </c>
      <c r="B66" s="30">
        <v>68251.909110000008</v>
      </c>
      <c r="C66" s="30">
        <v>76550.971420000002</v>
      </c>
      <c r="D66" s="30">
        <v>78865.710000000006</v>
      </c>
      <c r="E66" s="30">
        <v>85303.348900000012</v>
      </c>
      <c r="F66" s="30">
        <v>86511.241739999998</v>
      </c>
      <c r="G66" s="30">
        <v>90703.107109999997</v>
      </c>
      <c r="H66" s="30">
        <v>126971.1905</v>
      </c>
      <c r="I66" s="30">
        <v>68874.257760000008</v>
      </c>
      <c r="J66" s="30">
        <v>81123.651070000007</v>
      </c>
      <c r="K66" s="30" t="s">
        <v>15</v>
      </c>
      <c r="L66" s="30" t="s">
        <v>15</v>
      </c>
      <c r="M66" s="30" t="s">
        <v>15</v>
      </c>
      <c r="N66" s="13">
        <f>SUM(B66:D66)</f>
        <v>223668.59053000004</v>
      </c>
      <c r="O66" s="13">
        <f>SUM(E66:G66)</f>
        <v>262517.69774999999</v>
      </c>
      <c r="P66" s="13">
        <f t="shared" si="19"/>
        <v>276969.09933</v>
      </c>
      <c r="Q66" s="30" t="s">
        <v>15</v>
      </c>
      <c r="R66" s="30" t="s">
        <v>15</v>
      </c>
      <c r="S66" s="13">
        <f t="shared" si="21"/>
        <v>939385.6849300001</v>
      </c>
    </row>
    <row r="67" spans="1:19" ht="11.25" customHeight="1" x14ac:dyDescent="0.2">
      <c r="A67" s="8"/>
      <c r="B67" s="12"/>
      <c r="C67" s="12"/>
      <c r="D67" s="12"/>
      <c r="E67" s="12"/>
      <c r="F67" s="12"/>
      <c r="G67" s="29" t="s">
        <v>17</v>
      </c>
      <c r="H67" s="12"/>
      <c r="I67" s="12"/>
      <c r="J67" s="12"/>
      <c r="K67" s="12"/>
      <c r="L67" s="12"/>
      <c r="M67" s="12"/>
      <c r="N67" s="12"/>
      <c r="O67" s="12"/>
      <c r="P67" s="12"/>
      <c r="Q67" s="12"/>
      <c r="R67" s="12"/>
      <c r="S67" s="12"/>
    </row>
    <row r="68" spans="1:19" ht="11.25" customHeight="1" x14ac:dyDescent="0.2">
      <c r="A68" s="8">
        <v>1995</v>
      </c>
      <c r="B68" s="13">
        <v>10.548</v>
      </c>
      <c r="C68" s="13">
        <v>0.34900000000000003</v>
      </c>
      <c r="D68" s="13">
        <v>77.894999999999996</v>
      </c>
      <c r="E68" s="13">
        <v>11.227</v>
      </c>
      <c r="F68" s="13">
        <v>1.6E-2</v>
      </c>
      <c r="G68" s="13">
        <v>8.5000000000000006E-2</v>
      </c>
      <c r="H68" s="13">
        <v>5.0000000000000001E-3</v>
      </c>
      <c r="I68" s="13">
        <v>4.9000000000000002E-2</v>
      </c>
      <c r="J68" s="13">
        <v>0</v>
      </c>
      <c r="K68" s="13">
        <v>0.28100000000000003</v>
      </c>
      <c r="L68" s="13">
        <v>18.486000000000001</v>
      </c>
      <c r="M68" s="13">
        <v>18.734000000000002</v>
      </c>
      <c r="N68" s="13">
        <f>SUM(B68:D68)</f>
        <v>88.792000000000002</v>
      </c>
      <c r="O68" s="13">
        <f>SUM(E68:G68)</f>
        <v>11.328000000000001</v>
      </c>
      <c r="P68" s="13">
        <f>SUM(H68:J68)</f>
        <v>5.3999999999999999E-2</v>
      </c>
      <c r="Q68" s="13">
        <f>SUM(K68:M68)</f>
        <v>37.501000000000005</v>
      </c>
      <c r="R68" s="13">
        <f t="shared" ref="R68:R91" si="22">SUM(B68:M68)</f>
        <v>137.67500000000001</v>
      </c>
      <c r="S68" s="30" t="s">
        <v>15</v>
      </c>
    </row>
    <row r="69" spans="1:19" ht="11.25" customHeight="1" x14ac:dyDescent="0.2">
      <c r="A69" s="8">
        <v>1996</v>
      </c>
      <c r="B69" s="13">
        <v>49.081000000000003</v>
      </c>
      <c r="C69" s="13">
        <v>6.8000000000000005E-2</v>
      </c>
      <c r="D69" s="13">
        <v>67.905000000000001</v>
      </c>
      <c r="E69" s="13">
        <v>19.291</v>
      </c>
      <c r="F69" s="13">
        <v>18.768000000000001</v>
      </c>
      <c r="G69" s="13">
        <v>18.398</v>
      </c>
      <c r="H69" s="13">
        <v>207.55600000000001</v>
      </c>
      <c r="I69" s="13">
        <v>74.091000000000008</v>
      </c>
      <c r="J69" s="13">
        <v>40.402000000000001</v>
      </c>
      <c r="K69" s="13">
        <v>74.153999999999996</v>
      </c>
      <c r="L69" s="13">
        <v>449.44600000000003</v>
      </c>
      <c r="M69" s="13">
        <v>249.48099999999999</v>
      </c>
      <c r="N69" s="13">
        <f t="shared" ref="N69:N94" si="23">SUM(B69:D69)</f>
        <v>117.054</v>
      </c>
      <c r="O69" s="13">
        <f t="shared" ref="O69:O94" si="24">SUM(E69:G69)</f>
        <v>56.456999999999994</v>
      </c>
      <c r="P69" s="13">
        <f t="shared" ref="P69:P94" si="25">SUM(H69:J69)</f>
        <v>322.04900000000004</v>
      </c>
      <c r="Q69" s="13">
        <f t="shared" ref="Q69:Q94" si="26">SUM(K69:M69)</f>
        <v>773.08100000000002</v>
      </c>
      <c r="R69" s="13">
        <f t="shared" si="22"/>
        <v>1268.6410000000001</v>
      </c>
      <c r="S69" s="13">
        <f t="shared" ref="S69:S89" si="27">SUM(K68:M68,B69:J69)</f>
        <v>533.06100000000004</v>
      </c>
    </row>
    <row r="70" spans="1:19" ht="11.25" customHeight="1" x14ac:dyDescent="0.2">
      <c r="A70" s="8">
        <v>1997</v>
      </c>
      <c r="B70" s="13">
        <v>345.83699999999999</v>
      </c>
      <c r="C70" s="13">
        <v>703.56200000000001</v>
      </c>
      <c r="D70" s="13">
        <v>361.97700000000003</v>
      </c>
      <c r="E70" s="13">
        <v>110.658</v>
      </c>
      <c r="F70" s="13">
        <v>130.04300000000001</v>
      </c>
      <c r="G70" s="13">
        <v>132.798</v>
      </c>
      <c r="H70" s="13">
        <v>248.637</v>
      </c>
      <c r="I70" s="13">
        <v>359.39300000000003</v>
      </c>
      <c r="J70" s="13">
        <v>145.315</v>
      </c>
      <c r="K70" s="13">
        <v>139.143</v>
      </c>
      <c r="L70" s="13">
        <v>112.569</v>
      </c>
      <c r="M70" s="13">
        <v>131.09700000000001</v>
      </c>
      <c r="N70" s="13">
        <f t="shared" si="23"/>
        <v>1411.376</v>
      </c>
      <c r="O70" s="13">
        <f t="shared" si="24"/>
        <v>373.49900000000002</v>
      </c>
      <c r="P70" s="13">
        <f t="shared" si="25"/>
        <v>753.34500000000003</v>
      </c>
      <c r="Q70" s="13">
        <f t="shared" si="26"/>
        <v>382.80899999999997</v>
      </c>
      <c r="R70" s="13">
        <f t="shared" si="22"/>
        <v>2921.029</v>
      </c>
      <c r="S70" s="13">
        <f t="shared" si="27"/>
        <v>3311.3010000000004</v>
      </c>
    </row>
    <row r="71" spans="1:19" ht="11.25" customHeight="1" x14ac:dyDescent="0.2">
      <c r="A71" s="8">
        <v>1998</v>
      </c>
      <c r="B71" s="13">
        <v>246.24</v>
      </c>
      <c r="C71" s="13">
        <v>233.90899999999999</v>
      </c>
      <c r="D71" s="13">
        <v>308.93099999999998</v>
      </c>
      <c r="E71" s="13">
        <v>372.73500000000001</v>
      </c>
      <c r="F71" s="13">
        <v>453.31100000000004</v>
      </c>
      <c r="G71" s="13">
        <v>611.36800000000005</v>
      </c>
      <c r="H71" s="13">
        <v>536.61099999999999</v>
      </c>
      <c r="I71" s="13">
        <v>607.38099999999997</v>
      </c>
      <c r="J71" s="13">
        <v>407.98599999999999</v>
      </c>
      <c r="K71" s="13">
        <v>262.74700000000001</v>
      </c>
      <c r="L71" s="13">
        <v>367.66899999999998</v>
      </c>
      <c r="M71" s="13">
        <v>178.71899999999999</v>
      </c>
      <c r="N71" s="13">
        <f t="shared" si="23"/>
        <v>789.07999999999993</v>
      </c>
      <c r="O71" s="13">
        <f t="shared" si="24"/>
        <v>1437.4140000000002</v>
      </c>
      <c r="P71" s="13">
        <f t="shared" si="25"/>
        <v>1551.9780000000001</v>
      </c>
      <c r="Q71" s="13">
        <f t="shared" si="26"/>
        <v>809.13499999999999</v>
      </c>
      <c r="R71" s="13">
        <f t="shared" si="22"/>
        <v>4587.607</v>
      </c>
      <c r="S71" s="13">
        <f t="shared" si="27"/>
        <v>4161.2809999999999</v>
      </c>
    </row>
    <row r="72" spans="1:19" ht="11.25" customHeight="1" x14ac:dyDescent="0.2">
      <c r="A72" s="8">
        <v>1999</v>
      </c>
      <c r="B72" s="13">
        <v>173.423</v>
      </c>
      <c r="C72" s="13">
        <v>538.56399999999996</v>
      </c>
      <c r="D72" s="13">
        <v>585.45600000000002</v>
      </c>
      <c r="E72" s="13">
        <v>588.34500000000003</v>
      </c>
      <c r="F72" s="13">
        <v>554.774</v>
      </c>
      <c r="G72" s="13">
        <v>570.00900000000001</v>
      </c>
      <c r="H72" s="13">
        <v>512.23599999999999</v>
      </c>
      <c r="I72" s="13">
        <v>692.82500000000005</v>
      </c>
      <c r="J72" s="13">
        <v>560.47400000000005</v>
      </c>
      <c r="K72" s="13">
        <v>329.709</v>
      </c>
      <c r="L72" s="13">
        <v>355.35700000000003</v>
      </c>
      <c r="M72" s="13">
        <v>369.64400000000001</v>
      </c>
      <c r="N72" s="13">
        <f t="shared" si="23"/>
        <v>1297.443</v>
      </c>
      <c r="O72" s="13">
        <f t="shared" si="24"/>
        <v>1713.1280000000002</v>
      </c>
      <c r="P72" s="13">
        <f t="shared" si="25"/>
        <v>1765.5350000000003</v>
      </c>
      <c r="Q72" s="13">
        <f t="shared" si="26"/>
        <v>1054.71</v>
      </c>
      <c r="R72" s="13">
        <f t="shared" si="22"/>
        <v>5830.8159999999998</v>
      </c>
      <c r="S72" s="13">
        <f t="shared" si="27"/>
        <v>5585.241</v>
      </c>
    </row>
    <row r="73" spans="1:19" ht="11.25" customHeight="1" x14ac:dyDescent="0.2">
      <c r="A73" s="8">
        <v>2000</v>
      </c>
      <c r="B73" s="13">
        <v>549.19899999999996</v>
      </c>
      <c r="C73" s="13">
        <v>657.27099999999996</v>
      </c>
      <c r="D73" s="13">
        <v>789.06399999999996</v>
      </c>
      <c r="E73" s="13">
        <v>641.12800000000004</v>
      </c>
      <c r="F73" s="13">
        <v>1045.365</v>
      </c>
      <c r="G73" s="13">
        <v>987.34300000000007</v>
      </c>
      <c r="H73" s="13">
        <v>1006.926</v>
      </c>
      <c r="I73" s="13">
        <v>726.71500000000003</v>
      </c>
      <c r="J73" s="13">
        <v>574.21299999999997</v>
      </c>
      <c r="K73" s="13">
        <v>318.30099999999999</v>
      </c>
      <c r="L73" s="13">
        <v>268.76</v>
      </c>
      <c r="M73" s="13">
        <v>809.31200000000001</v>
      </c>
      <c r="N73" s="13">
        <f t="shared" si="23"/>
        <v>1995.5339999999997</v>
      </c>
      <c r="O73" s="13">
        <f t="shared" si="24"/>
        <v>2673.8360000000002</v>
      </c>
      <c r="P73" s="13">
        <f t="shared" si="25"/>
        <v>2307.8540000000003</v>
      </c>
      <c r="Q73" s="13">
        <f t="shared" si="26"/>
        <v>1396.373</v>
      </c>
      <c r="R73" s="13">
        <f t="shared" si="22"/>
        <v>8373.5970000000016</v>
      </c>
      <c r="S73" s="13">
        <f t="shared" si="27"/>
        <v>8031.9340000000002</v>
      </c>
    </row>
    <row r="74" spans="1:19" ht="11.25" customHeight="1" x14ac:dyDescent="0.2">
      <c r="A74" s="8">
        <v>2001</v>
      </c>
      <c r="B74" s="13">
        <v>447.85</v>
      </c>
      <c r="C74" s="13">
        <v>805.96500000000003</v>
      </c>
      <c r="D74" s="13">
        <v>1004.042</v>
      </c>
      <c r="E74" s="13">
        <v>589.27600000000007</v>
      </c>
      <c r="F74" s="13">
        <v>887.57299999999998</v>
      </c>
      <c r="G74" s="13">
        <v>609.56500000000005</v>
      </c>
      <c r="H74" s="13">
        <v>897.83199999999999</v>
      </c>
      <c r="I74" s="13">
        <v>732.904</v>
      </c>
      <c r="J74" s="13">
        <v>417.69299999999998</v>
      </c>
      <c r="K74" s="13">
        <v>387.17900000000003</v>
      </c>
      <c r="L74" s="13">
        <v>308.15100000000001</v>
      </c>
      <c r="M74" s="13">
        <v>571.07100000000003</v>
      </c>
      <c r="N74" s="13">
        <f t="shared" si="23"/>
        <v>2257.857</v>
      </c>
      <c r="O74" s="13">
        <f t="shared" si="24"/>
        <v>2086.4140000000002</v>
      </c>
      <c r="P74" s="13">
        <f t="shared" si="25"/>
        <v>2048.4290000000001</v>
      </c>
      <c r="Q74" s="13">
        <f t="shared" si="26"/>
        <v>1266.4010000000001</v>
      </c>
      <c r="R74" s="13">
        <f t="shared" si="22"/>
        <v>7659.1009999999997</v>
      </c>
      <c r="S74" s="13">
        <f t="shared" si="27"/>
        <v>7789.0730000000012</v>
      </c>
    </row>
    <row r="75" spans="1:19" ht="11.25" customHeight="1" x14ac:dyDescent="0.2">
      <c r="A75" s="8">
        <v>2002</v>
      </c>
      <c r="B75" s="13">
        <v>1003.443</v>
      </c>
      <c r="C75" s="13">
        <v>602.13099999999997</v>
      </c>
      <c r="D75" s="13">
        <v>982.84800000000007</v>
      </c>
      <c r="E75" s="13">
        <v>1205.8689999999999</v>
      </c>
      <c r="F75" s="13">
        <v>1111.4110000000001</v>
      </c>
      <c r="G75" s="13">
        <v>156.815</v>
      </c>
      <c r="H75" s="13">
        <v>1368.9870000000001</v>
      </c>
      <c r="I75" s="13">
        <v>894.80700000000002</v>
      </c>
      <c r="J75" s="13">
        <v>2152.2580000000003</v>
      </c>
      <c r="K75" s="13">
        <v>84.400999999999996</v>
      </c>
      <c r="L75" s="13">
        <v>427.16899999999998</v>
      </c>
      <c r="M75" s="13">
        <v>42.167999999999999</v>
      </c>
      <c r="N75" s="13">
        <f t="shared" si="23"/>
        <v>2588.422</v>
      </c>
      <c r="O75" s="13">
        <f t="shared" si="24"/>
        <v>2474.0949999999998</v>
      </c>
      <c r="P75" s="13">
        <f t="shared" si="25"/>
        <v>4416.0519999999997</v>
      </c>
      <c r="Q75" s="13">
        <f t="shared" si="26"/>
        <v>553.73799999999994</v>
      </c>
      <c r="R75" s="13">
        <f t="shared" si="22"/>
        <v>10032.306999999999</v>
      </c>
      <c r="S75" s="13">
        <f t="shared" si="27"/>
        <v>10744.97</v>
      </c>
    </row>
    <row r="76" spans="1:19" ht="11.25" customHeight="1" x14ac:dyDescent="0.2">
      <c r="A76" s="8">
        <v>2003</v>
      </c>
      <c r="B76" s="13">
        <v>86.569000000000003</v>
      </c>
      <c r="C76" s="13">
        <v>346.512</v>
      </c>
      <c r="D76" s="13">
        <v>485.71100000000001</v>
      </c>
      <c r="E76" s="13">
        <v>2157.6979999999999</v>
      </c>
      <c r="F76" s="13">
        <v>1197.3209999999999</v>
      </c>
      <c r="G76" s="13">
        <v>393.202</v>
      </c>
      <c r="H76" s="13">
        <v>282.947</v>
      </c>
      <c r="I76" s="13">
        <v>249.78</v>
      </c>
      <c r="J76" s="13">
        <v>348.27199999999999</v>
      </c>
      <c r="K76" s="13">
        <v>734.18399999999997</v>
      </c>
      <c r="L76" s="13">
        <v>363.61700000000002</v>
      </c>
      <c r="M76" s="13">
        <v>374.55500000000001</v>
      </c>
      <c r="N76" s="13">
        <f t="shared" si="23"/>
        <v>918.79200000000003</v>
      </c>
      <c r="O76" s="13">
        <f t="shared" si="24"/>
        <v>3748.2209999999995</v>
      </c>
      <c r="P76" s="13">
        <f t="shared" si="25"/>
        <v>880.99900000000002</v>
      </c>
      <c r="Q76" s="13">
        <f t="shared" si="26"/>
        <v>1472.356</v>
      </c>
      <c r="R76" s="13">
        <f t="shared" si="22"/>
        <v>7020.3680000000004</v>
      </c>
      <c r="S76" s="13">
        <f t="shared" si="27"/>
        <v>6101.75</v>
      </c>
    </row>
    <row r="77" spans="1:19" ht="11.25" customHeight="1" x14ac:dyDescent="0.2">
      <c r="A77" s="8">
        <v>2004</v>
      </c>
      <c r="B77" s="13">
        <v>57.152999999999999</v>
      </c>
      <c r="C77" s="13">
        <v>358.77</v>
      </c>
      <c r="D77" s="13">
        <v>626.66300000000001</v>
      </c>
      <c r="E77" s="13">
        <v>149.995</v>
      </c>
      <c r="F77" s="13">
        <v>305.61700000000002</v>
      </c>
      <c r="G77" s="13">
        <v>361.80400000000003</v>
      </c>
      <c r="H77" s="13">
        <v>422.072</v>
      </c>
      <c r="I77" s="13">
        <v>1011.556</v>
      </c>
      <c r="J77" s="13">
        <v>405.68</v>
      </c>
      <c r="K77" s="13">
        <v>1246.94</v>
      </c>
      <c r="L77" s="13">
        <v>992.03100000000006</v>
      </c>
      <c r="M77" s="13">
        <v>586.56799999999998</v>
      </c>
      <c r="N77" s="13">
        <f t="shared" si="23"/>
        <v>1042.586</v>
      </c>
      <c r="O77" s="13">
        <f t="shared" si="24"/>
        <v>817.41600000000005</v>
      </c>
      <c r="P77" s="13">
        <f t="shared" si="25"/>
        <v>1839.3080000000002</v>
      </c>
      <c r="Q77" s="13">
        <f t="shared" si="26"/>
        <v>2825.5389999999998</v>
      </c>
      <c r="R77" s="13">
        <f t="shared" si="22"/>
        <v>6524.8490000000002</v>
      </c>
      <c r="S77" s="13">
        <f t="shared" si="27"/>
        <v>5171.6660000000011</v>
      </c>
    </row>
    <row r="78" spans="1:19" ht="11.25" customHeight="1" x14ac:dyDescent="0.2">
      <c r="A78" s="8">
        <v>2005</v>
      </c>
      <c r="B78" s="13">
        <v>504.37100000000004</v>
      </c>
      <c r="C78" s="13">
        <v>745.00900000000001</v>
      </c>
      <c r="D78" s="13">
        <v>615.09199999999998</v>
      </c>
      <c r="E78" s="13">
        <v>627.58000000000004</v>
      </c>
      <c r="F78" s="13">
        <v>886.76400000000001</v>
      </c>
      <c r="G78" s="13">
        <v>937.995</v>
      </c>
      <c r="H78" s="13">
        <v>605.75400000000002</v>
      </c>
      <c r="I78" s="13">
        <v>1133.9850000000001</v>
      </c>
      <c r="J78" s="13">
        <v>1146.144</v>
      </c>
      <c r="K78" s="13">
        <v>472.084</v>
      </c>
      <c r="L78" s="13">
        <v>601.42399999999998</v>
      </c>
      <c r="M78" s="13">
        <v>1210.9010000000001</v>
      </c>
      <c r="N78" s="13">
        <f t="shared" si="23"/>
        <v>1864.4720000000002</v>
      </c>
      <c r="O78" s="13">
        <f t="shared" si="24"/>
        <v>2452.3389999999999</v>
      </c>
      <c r="P78" s="13">
        <f t="shared" si="25"/>
        <v>2885.8829999999998</v>
      </c>
      <c r="Q78" s="13">
        <f t="shared" si="26"/>
        <v>2284.4090000000001</v>
      </c>
      <c r="R78" s="13">
        <f t="shared" si="22"/>
        <v>9487.103000000001</v>
      </c>
      <c r="S78" s="13">
        <f t="shared" si="27"/>
        <v>10028.233</v>
      </c>
    </row>
    <row r="79" spans="1:19" ht="11.25" customHeight="1" x14ac:dyDescent="0.2">
      <c r="A79" s="8">
        <v>2006</v>
      </c>
      <c r="B79" s="13">
        <v>438.72899999999998</v>
      </c>
      <c r="C79" s="13">
        <v>856.81600000000003</v>
      </c>
      <c r="D79" s="13">
        <v>1052.454</v>
      </c>
      <c r="E79" s="13">
        <v>841.44299999999998</v>
      </c>
      <c r="F79" s="13">
        <v>1017.557</v>
      </c>
      <c r="G79" s="13">
        <v>993.32100000000003</v>
      </c>
      <c r="H79" s="13">
        <v>148.893</v>
      </c>
      <c r="I79" s="13">
        <v>1408.4270000000001</v>
      </c>
      <c r="J79" s="13">
        <v>530.44000000000005</v>
      </c>
      <c r="K79" s="13">
        <v>964.99900000000002</v>
      </c>
      <c r="L79" s="13">
        <v>937.63099999999997</v>
      </c>
      <c r="M79" s="13">
        <v>371.86799999999999</v>
      </c>
      <c r="N79" s="13">
        <f t="shared" si="23"/>
        <v>2347.9989999999998</v>
      </c>
      <c r="O79" s="13">
        <f t="shared" si="24"/>
        <v>2852.3209999999999</v>
      </c>
      <c r="P79" s="13">
        <f t="shared" si="25"/>
        <v>2087.7600000000002</v>
      </c>
      <c r="Q79" s="13">
        <f t="shared" si="26"/>
        <v>2274.498</v>
      </c>
      <c r="R79" s="13">
        <f t="shared" si="22"/>
        <v>9562.5779999999995</v>
      </c>
      <c r="S79" s="13">
        <f t="shared" si="27"/>
        <v>9572.4889999999996</v>
      </c>
    </row>
    <row r="80" spans="1:19" ht="11.25" customHeight="1" x14ac:dyDescent="0.2">
      <c r="A80" s="8">
        <v>2007</v>
      </c>
      <c r="B80" s="13">
        <v>1121.614</v>
      </c>
      <c r="C80" s="13">
        <v>1194.848</v>
      </c>
      <c r="D80" s="13">
        <v>485.065</v>
      </c>
      <c r="E80" s="13">
        <v>485.06200000000001</v>
      </c>
      <c r="F80" s="13">
        <v>811.46500000000003</v>
      </c>
      <c r="G80" s="13">
        <v>1485.586</v>
      </c>
      <c r="H80" s="13">
        <v>773.51300000000003</v>
      </c>
      <c r="I80" s="13">
        <v>1455.7</v>
      </c>
      <c r="J80" s="13">
        <v>1225.4100000000001</v>
      </c>
      <c r="K80" s="13">
        <v>1219.1390000000001</v>
      </c>
      <c r="L80" s="13">
        <v>1512.741</v>
      </c>
      <c r="M80" s="13">
        <v>805.34</v>
      </c>
      <c r="N80" s="13">
        <f t="shared" si="23"/>
        <v>2801.527</v>
      </c>
      <c r="O80" s="13">
        <f t="shared" si="24"/>
        <v>2782.1130000000003</v>
      </c>
      <c r="P80" s="13">
        <f t="shared" si="25"/>
        <v>3454.6230000000005</v>
      </c>
      <c r="Q80" s="13">
        <f t="shared" si="26"/>
        <v>3537.2200000000003</v>
      </c>
      <c r="R80" s="13">
        <f t="shared" si="22"/>
        <v>12575.483000000002</v>
      </c>
      <c r="S80" s="13">
        <f t="shared" si="27"/>
        <v>11312.761</v>
      </c>
    </row>
    <row r="81" spans="1:19" ht="11.25" customHeight="1" x14ac:dyDescent="0.2">
      <c r="A81" s="8">
        <v>2008</v>
      </c>
      <c r="B81" s="13">
        <v>1450.3340000000001</v>
      </c>
      <c r="C81" s="13">
        <v>907.02800000000002</v>
      </c>
      <c r="D81" s="13">
        <v>655.952</v>
      </c>
      <c r="E81" s="13">
        <v>1070.884</v>
      </c>
      <c r="F81" s="13">
        <v>824.88300000000004</v>
      </c>
      <c r="G81" s="13">
        <v>568.87</v>
      </c>
      <c r="H81" s="13">
        <v>1536.8810000000001</v>
      </c>
      <c r="I81" s="13">
        <v>1070.0309999999999</v>
      </c>
      <c r="J81" s="13">
        <v>740.27700000000004</v>
      </c>
      <c r="K81" s="13">
        <v>634.548</v>
      </c>
      <c r="L81" s="13">
        <v>662.42399999999998</v>
      </c>
      <c r="M81" s="13">
        <v>500.87100000000004</v>
      </c>
      <c r="N81" s="13">
        <f t="shared" si="23"/>
        <v>3013.3140000000003</v>
      </c>
      <c r="O81" s="13">
        <f t="shared" si="24"/>
        <v>2464.6370000000002</v>
      </c>
      <c r="P81" s="13">
        <f t="shared" si="25"/>
        <v>3347.1890000000003</v>
      </c>
      <c r="Q81" s="13">
        <f t="shared" si="26"/>
        <v>1797.8430000000001</v>
      </c>
      <c r="R81" s="13">
        <f t="shared" si="22"/>
        <v>10622.983</v>
      </c>
      <c r="S81" s="13">
        <f t="shared" si="27"/>
        <v>12362.360000000002</v>
      </c>
    </row>
    <row r="82" spans="1:19" ht="11.25" customHeight="1" x14ac:dyDescent="0.2">
      <c r="A82" s="8">
        <v>2009</v>
      </c>
      <c r="B82" s="13">
        <v>505.83100000000002</v>
      </c>
      <c r="C82" s="13">
        <v>986.61199999999997</v>
      </c>
      <c r="D82" s="13">
        <v>786.29899999999998</v>
      </c>
      <c r="E82" s="13">
        <v>569.875</v>
      </c>
      <c r="F82" s="13">
        <v>617.02200000000005</v>
      </c>
      <c r="G82" s="13">
        <v>826.60199999999998</v>
      </c>
      <c r="H82" s="13">
        <v>824.70299999999997</v>
      </c>
      <c r="I82" s="13">
        <v>653.23599999999999</v>
      </c>
      <c r="J82" s="13">
        <v>500.49200000000002</v>
      </c>
      <c r="K82" s="13">
        <v>602.63400000000001</v>
      </c>
      <c r="L82" s="13">
        <v>752.78800000000001</v>
      </c>
      <c r="M82" s="13">
        <v>747.27800000000002</v>
      </c>
      <c r="N82" s="13">
        <f t="shared" si="23"/>
        <v>2278.7420000000002</v>
      </c>
      <c r="O82" s="13">
        <f t="shared" si="24"/>
        <v>2013.4989999999998</v>
      </c>
      <c r="P82" s="13">
        <f t="shared" si="25"/>
        <v>1978.4309999999998</v>
      </c>
      <c r="Q82" s="13">
        <f t="shared" si="26"/>
        <v>2102.6999999999998</v>
      </c>
      <c r="R82" s="13">
        <f t="shared" si="22"/>
        <v>8373.3719999999994</v>
      </c>
      <c r="S82" s="13">
        <f t="shared" si="27"/>
        <v>8068.5150000000003</v>
      </c>
    </row>
    <row r="83" spans="1:19" ht="11.25" customHeight="1" x14ac:dyDescent="0.2">
      <c r="A83" s="8">
        <v>2010</v>
      </c>
      <c r="B83" s="13">
        <v>435.43</v>
      </c>
      <c r="C83" s="13">
        <v>863.65800000000002</v>
      </c>
      <c r="D83" s="13">
        <v>741.98500000000001</v>
      </c>
      <c r="E83" s="13">
        <v>422.56</v>
      </c>
      <c r="F83" s="13">
        <v>688.56399999999996</v>
      </c>
      <c r="G83" s="13">
        <v>774.64</v>
      </c>
      <c r="H83" s="13">
        <v>1323.64</v>
      </c>
      <c r="I83" s="13">
        <v>1001.407</v>
      </c>
      <c r="J83" s="13">
        <v>793.52499999999998</v>
      </c>
      <c r="K83" s="13">
        <v>379.04599999999999</v>
      </c>
      <c r="L83" s="13">
        <v>911.43200000000002</v>
      </c>
      <c r="M83" s="13">
        <v>776.18000000000006</v>
      </c>
      <c r="N83" s="13">
        <f t="shared" si="23"/>
        <v>2041.0729999999999</v>
      </c>
      <c r="O83" s="13">
        <f t="shared" si="24"/>
        <v>1885.7640000000001</v>
      </c>
      <c r="P83" s="13">
        <f t="shared" si="25"/>
        <v>3118.5720000000001</v>
      </c>
      <c r="Q83" s="13">
        <f t="shared" si="26"/>
        <v>2066.6580000000004</v>
      </c>
      <c r="R83" s="13">
        <f t="shared" si="22"/>
        <v>9112.0670000000009</v>
      </c>
      <c r="S83" s="13">
        <f t="shared" si="27"/>
        <v>9148.1090000000004</v>
      </c>
    </row>
    <row r="84" spans="1:19" ht="11.25" customHeight="1" x14ac:dyDescent="0.2">
      <c r="A84" s="8">
        <v>2011</v>
      </c>
      <c r="B84" s="13">
        <v>1130.912</v>
      </c>
      <c r="C84" s="13">
        <v>1027.9449999999999</v>
      </c>
      <c r="D84" s="13">
        <v>878.84900000000005</v>
      </c>
      <c r="E84" s="13">
        <v>546.11800000000005</v>
      </c>
      <c r="F84" s="13">
        <v>999.99099999999999</v>
      </c>
      <c r="G84" s="13">
        <v>1037.7819999999999</v>
      </c>
      <c r="H84" s="13">
        <v>447.03199999999998</v>
      </c>
      <c r="I84" s="13">
        <v>948.58199999999999</v>
      </c>
      <c r="J84" s="13">
        <v>345.34399999999999</v>
      </c>
      <c r="K84" s="13">
        <v>344</v>
      </c>
      <c r="L84" s="13">
        <v>1357</v>
      </c>
      <c r="M84" s="13">
        <v>1636</v>
      </c>
      <c r="N84" s="13">
        <f t="shared" si="23"/>
        <v>3037.7060000000001</v>
      </c>
      <c r="O84" s="13">
        <f t="shared" si="24"/>
        <v>2583.8909999999996</v>
      </c>
      <c r="P84" s="13">
        <f t="shared" si="25"/>
        <v>1740.9580000000001</v>
      </c>
      <c r="Q84" s="13">
        <f t="shared" si="26"/>
        <v>3337</v>
      </c>
      <c r="R84" s="13">
        <f t="shared" si="22"/>
        <v>10699.555</v>
      </c>
      <c r="S84" s="13">
        <f t="shared" si="27"/>
        <v>9429.2129999999997</v>
      </c>
    </row>
    <row r="85" spans="1:19" ht="11.25" customHeight="1" x14ac:dyDescent="0.2">
      <c r="A85" s="8">
        <v>2012</v>
      </c>
      <c r="B85" s="13">
        <v>127</v>
      </c>
      <c r="C85" s="13">
        <v>196</v>
      </c>
      <c r="D85" s="13">
        <v>479</v>
      </c>
      <c r="E85" s="13">
        <v>424</v>
      </c>
      <c r="F85" s="13">
        <v>709</v>
      </c>
      <c r="G85" s="13">
        <v>682</v>
      </c>
      <c r="H85" s="13">
        <v>493</v>
      </c>
      <c r="I85" s="13">
        <v>636</v>
      </c>
      <c r="J85" s="13">
        <v>1037</v>
      </c>
      <c r="K85" s="13">
        <v>1898</v>
      </c>
      <c r="L85" s="13">
        <v>1033</v>
      </c>
      <c r="M85" s="13">
        <v>1076</v>
      </c>
      <c r="N85" s="13">
        <f t="shared" si="23"/>
        <v>802</v>
      </c>
      <c r="O85" s="13">
        <f t="shared" si="24"/>
        <v>1815</v>
      </c>
      <c r="P85" s="13">
        <f t="shared" si="25"/>
        <v>2166</v>
      </c>
      <c r="Q85" s="13">
        <f t="shared" si="26"/>
        <v>4007</v>
      </c>
      <c r="R85" s="13">
        <f t="shared" si="22"/>
        <v>8790</v>
      </c>
      <c r="S85" s="13">
        <f t="shared" si="27"/>
        <v>8120</v>
      </c>
    </row>
    <row r="86" spans="1:19" ht="11.25" customHeight="1" x14ac:dyDescent="0.2">
      <c r="A86" s="8">
        <v>2013</v>
      </c>
      <c r="B86" s="13">
        <v>1205</v>
      </c>
      <c r="C86" s="13">
        <v>1131</v>
      </c>
      <c r="D86" s="13">
        <v>875</v>
      </c>
      <c r="E86" s="13">
        <v>1962</v>
      </c>
      <c r="F86" s="13">
        <v>2129</v>
      </c>
      <c r="G86" s="13">
        <v>1794</v>
      </c>
      <c r="H86" s="13">
        <v>1459</v>
      </c>
      <c r="I86" s="13">
        <v>2113</v>
      </c>
      <c r="J86" s="13">
        <v>3058</v>
      </c>
      <c r="K86" s="13">
        <v>3612</v>
      </c>
      <c r="L86" s="13">
        <v>2469</v>
      </c>
      <c r="M86" s="13">
        <v>2458</v>
      </c>
      <c r="N86" s="13">
        <f t="shared" si="23"/>
        <v>3211</v>
      </c>
      <c r="O86" s="13">
        <f t="shared" si="24"/>
        <v>5885</v>
      </c>
      <c r="P86" s="13">
        <f t="shared" si="25"/>
        <v>6630</v>
      </c>
      <c r="Q86" s="13">
        <f t="shared" si="26"/>
        <v>8539</v>
      </c>
      <c r="R86" s="13">
        <f t="shared" si="22"/>
        <v>24265</v>
      </c>
      <c r="S86" s="13">
        <f t="shared" si="27"/>
        <v>19733</v>
      </c>
    </row>
    <row r="87" spans="1:19" ht="11.25" customHeight="1" x14ac:dyDescent="0.2">
      <c r="A87" s="8">
        <v>2014</v>
      </c>
      <c r="B87" s="13">
        <v>1655</v>
      </c>
      <c r="C87" s="13">
        <v>2831</v>
      </c>
      <c r="D87" s="13">
        <v>2039</v>
      </c>
      <c r="E87" s="13">
        <v>3074</v>
      </c>
      <c r="F87" s="13">
        <v>3315</v>
      </c>
      <c r="G87" s="13">
        <v>3369</v>
      </c>
      <c r="H87" s="13">
        <v>2217</v>
      </c>
      <c r="I87" s="13">
        <v>2328</v>
      </c>
      <c r="J87" s="13">
        <v>3346</v>
      </c>
      <c r="K87" s="13">
        <v>3203</v>
      </c>
      <c r="L87" s="13">
        <v>2270</v>
      </c>
      <c r="M87" s="13">
        <v>2705</v>
      </c>
      <c r="N87" s="13">
        <f t="shared" si="23"/>
        <v>6525</v>
      </c>
      <c r="O87" s="13">
        <f t="shared" si="24"/>
        <v>9758</v>
      </c>
      <c r="P87" s="13">
        <f t="shared" si="25"/>
        <v>7891</v>
      </c>
      <c r="Q87" s="13">
        <f t="shared" si="26"/>
        <v>8178</v>
      </c>
      <c r="R87" s="13">
        <f t="shared" si="22"/>
        <v>32352</v>
      </c>
      <c r="S87" s="13">
        <f t="shared" si="27"/>
        <v>32713</v>
      </c>
    </row>
    <row r="88" spans="1:19" ht="11.25" customHeight="1" x14ac:dyDescent="0.2">
      <c r="A88" s="8">
        <v>2015</v>
      </c>
      <c r="B88" s="13">
        <v>2587</v>
      </c>
      <c r="C88" s="13">
        <v>2867</v>
      </c>
      <c r="D88" s="13">
        <v>2748</v>
      </c>
      <c r="E88" s="13">
        <v>1052</v>
      </c>
      <c r="F88" s="13">
        <v>1817</v>
      </c>
      <c r="G88" s="13">
        <v>2049</v>
      </c>
      <c r="H88" s="13">
        <v>1564</v>
      </c>
      <c r="I88" s="13">
        <v>1252</v>
      </c>
      <c r="J88" s="13">
        <v>2067</v>
      </c>
      <c r="K88" s="13">
        <v>1999</v>
      </c>
      <c r="L88" s="13">
        <v>1661</v>
      </c>
      <c r="M88" s="13">
        <v>2346</v>
      </c>
      <c r="N88" s="13">
        <f t="shared" si="23"/>
        <v>8202</v>
      </c>
      <c r="O88" s="13">
        <f t="shared" si="24"/>
        <v>4918</v>
      </c>
      <c r="P88" s="13">
        <f t="shared" si="25"/>
        <v>4883</v>
      </c>
      <c r="Q88" s="13">
        <f t="shared" si="26"/>
        <v>6006</v>
      </c>
      <c r="R88" s="13">
        <f t="shared" si="22"/>
        <v>24009</v>
      </c>
      <c r="S88" s="13">
        <f t="shared" si="27"/>
        <v>26181</v>
      </c>
    </row>
    <row r="89" spans="1:19" ht="11.25" customHeight="1" x14ac:dyDescent="0.2">
      <c r="A89" s="8">
        <v>2016</v>
      </c>
      <c r="B89" s="13">
        <v>1972</v>
      </c>
      <c r="C89" s="13">
        <v>1186</v>
      </c>
      <c r="D89" s="13">
        <v>1543</v>
      </c>
      <c r="E89" s="13">
        <v>1687</v>
      </c>
      <c r="F89" s="13">
        <v>2202</v>
      </c>
      <c r="G89" s="13">
        <v>1626</v>
      </c>
      <c r="H89" s="13">
        <v>2099</v>
      </c>
      <c r="I89" s="13">
        <v>2543</v>
      </c>
      <c r="J89" s="13">
        <v>2708</v>
      </c>
      <c r="K89" s="13">
        <v>2496</v>
      </c>
      <c r="L89" s="13">
        <v>3062</v>
      </c>
      <c r="M89" s="13">
        <v>3087</v>
      </c>
      <c r="N89" s="13">
        <f t="shared" si="23"/>
        <v>4701</v>
      </c>
      <c r="O89" s="13">
        <f t="shared" si="24"/>
        <v>5515</v>
      </c>
      <c r="P89" s="13">
        <f t="shared" si="25"/>
        <v>7350</v>
      </c>
      <c r="Q89" s="13">
        <f t="shared" si="26"/>
        <v>8645</v>
      </c>
      <c r="R89" s="13">
        <f t="shared" si="22"/>
        <v>26211</v>
      </c>
      <c r="S89" s="13">
        <f t="shared" si="27"/>
        <v>23572</v>
      </c>
    </row>
    <row r="90" spans="1:19" ht="11.25" customHeight="1" x14ac:dyDescent="0.2">
      <c r="A90" s="8">
        <v>2017</v>
      </c>
      <c r="B90" s="13">
        <v>2779.395</v>
      </c>
      <c r="C90" s="13">
        <v>1141.7860000000001</v>
      </c>
      <c r="D90" s="13">
        <v>2854.7049999999999</v>
      </c>
      <c r="E90" s="13">
        <v>2876.8450000000003</v>
      </c>
      <c r="F90" s="13">
        <v>3878.3360000000002</v>
      </c>
      <c r="G90" s="13">
        <v>4182.1869999999999</v>
      </c>
      <c r="H90" s="13">
        <v>3241.1790000000001</v>
      </c>
      <c r="I90" s="13">
        <v>2214.703</v>
      </c>
      <c r="J90" s="13">
        <v>2160.9810000000002</v>
      </c>
      <c r="K90" s="13">
        <v>3494.5720000000001</v>
      </c>
      <c r="L90" s="13">
        <v>3328.799</v>
      </c>
      <c r="M90" s="13">
        <v>3053.7440000000001</v>
      </c>
      <c r="N90" s="13">
        <f t="shared" si="23"/>
        <v>6775.8860000000004</v>
      </c>
      <c r="O90" s="13">
        <f t="shared" si="24"/>
        <v>10937.368</v>
      </c>
      <c r="P90" s="13">
        <f t="shared" si="25"/>
        <v>7616.8629999999994</v>
      </c>
      <c r="Q90" s="13">
        <f t="shared" si="26"/>
        <v>9877.1149999999998</v>
      </c>
      <c r="R90" s="13">
        <f t="shared" si="22"/>
        <v>35207.232000000004</v>
      </c>
      <c r="S90" s="13">
        <f t="shared" ref="S90:S97" si="28">SUM(K89:M89,B90:J90)</f>
        <v>33975.117000000006</v>
      </c>
    </row>
    <row r="91" spans="1:19" ht="11.25" customHeight="1" x14ac:dyDescent="0.2">
      <c r="A91" s="8">
        <v>2018</v>
      </c>
      <c r="B91" s="13">
        <v>1506.2840000000001</v>
      </c>
      <c r="C91" s="13">
        <v>1823.9059999999999</v>
      </c>
      <c r="D91" s="13">
        <v>3241.7710000000002</v>
      </c>
      <c r="E91" s="13">
        <v>3638.1220000000003</v>
      </c>
      <c r="F91" s="13">
        <v>3839.114</v>
      </c>
      <c r="G91" s="13">
        <v>4259.2439999999997</v>
      </c>
      <c r="H91" s="13">
        <v>3500.4110000000001</v>
      </c>
      <c r="I91" s="13">
        <v>3853.116</v>
      </c>
      <c r="J91" s="13">
        <v>5158.0340000000006</v>
      </c>
      <c r="K91" s="13">
        <v>4659.625</v>
      </c>
      <c r="L91" s="13">
        <v>4190.5370000000003</v>
      </c>
      <c r="M91" s="13">
        <v>4771.6710000000003</v>
      </c>
      <c r="N91" s="13">
        <f t="shared" si="23"/>
        <v>6571.9610000000002</v>
      </c>
      <c r="O91" s="13">
        <f t="shared" si="24"/>
        <v>11736.48</v>
      </c>
      <c r="P91" s="13">
        <f t="shared" si="25"/>
        <v>12511.561000000002</v>
      </c>
      <c r="Q91" s="13">
        <f t="shared" si="26"/>
        <v>13621.833000000001</v>
      </c>
      <c r="R91" s="13">
        <f t="shared" si="22"/>
        <v>44441.835000000006</v>
      </c>
      <c r="S91" s="13">
        <f t="shared" si="28"/>
        <v>40697.116999999998</v>
      </c>
    </row>
    <row r="92" spans="1:19" ht="11.25" customHeight="1" x14ac:dyDescent="0.2">
      <c r="A92" s="8">
        <v>2019</v>
      </c>
      <c r="B92" s="13">
        <v>3088.2660000000001</v>
      </c>
      <c r="C92" s="13">
        <v>3727.2890000000002</v>
      </c>
      <c r="D92" s="13">
        <v>2838.4250000000002</v>
      </c>
      <c r="E92" s="13">
        <v>2803.6330000000003</v>
      </c>
      <c r="F92" s="13">
        <v>4049.8679999999999</v>
      </c>
      <c r="G92" s="13">
        <v>4889.2120000000004</v>
      </c>
      <c r="H92" s="13">
        <v>4405.5789999999997</v>
      </c>
      <c r="I92" s="13">
        <v>5490.2510000000002</v>
      </c>
      <c r="J92" s="13">
        <v>5229.6320000000005</v>
      </c>
      <c r="K92" s="13">
        <v>4635.8649999999998</v>
      </c>
      <c r="L92" s="13">
        <v>3305.2550000000001</v>
      </c>
      <c r="M92" s="13">
        <v>3273.0080000000003</v>
      </c>
      <c r="N92" s="13">
        <f t="shared" si="23"/>
        <v>9653.98</v>
      </c>
      <c r="O92" s="13">
        <f t="shared" si="24"/>
        <v>11742.713</v>
      </c>
      <c r="P92" s="13">
        <f t="shared" si="25"/>
        <v>15125.462</v>
      </c>
      <c r="Q92" s="13">
        <f t="shared" si="26"/>
        <v>11214.128000000001</v>
      </c>
      <c r="R92" s="13">
        <f>SUM(B92:M92)</f>
        <v>47736.282999999996</v>
      </c>
      <c r="S92" s="13">
        <f t="shared" si="28"/>
        <v>50143.987999999998</v>
      </c>
    </row>
    <row r="93" spans="1:19" ht="11.25" customHeight="1" x14ac:dyDescent="0.2">
      <c r="A93" s="8">
        <v>2020</v>
      </c>
      <c r="B93" s="13">
        <v>3330.0740000000001</v>
      </c>
      <c r="C93" s="13">
        <v>2520.2370000000001</v>
      </c>
      <c r="D93" s="13">
        <v>4489.2690000000002</v>
      </c>
      <c r="E93" s="13">
        <v>4604.87</v>
      </c>
      <c r="F93" s="13">
        <v>4986.6959999999999</v>
      </c>
      <c r="G93" s="13">
        <v>4671.6530000000002</v>
      </c>
      <c r="H93" s="13">
        <v>3414.2200000000003</v>
      </c>
      <c r="I93" s="13">
        <v>3432.3589999999999</v>
      </c>
      <c r="J93" s="13">
        <v>4811.2860000000001</v>
      </c>
      <c r="K93" s="13">
        <v>2151.5329999999999</v>
      </c>
      <c r="L93" s="13">
        <v>2879.0450000000001</v>
      </c>
      <c r="M93" s="13">
        <v>5045.74</v>
      </c>
      <c r="N93" s="13">
        <f t="shared" si="23"/>
        <v>10339.58</v>
      </c>
      <c r="O93" s="13">
        <f t="shared" si="24"/>
        <v>14263.218999999999</v>
      </c>
      <c r="P93" s="13">
        <f t="shared" si="25"/>
        <v>11657.865</v>
      </c>
      <c r="Q93" s="13">
        <f t="shared" si="26"/>
        <v>10076.317999999999</v>
      </c>
      <c r="R93" s="13">
        <f>SUM(B93:M93)</f>
        <v>46336.982000000004</v>
      </c>
      <c r="S93" s="13">
        <f t="shared" si="28"/>
        <v>47474.792000000001</v>
      </c>
    </row>
    <row r="94" spans="1:19" ht="11.25" customHeight="1" x14ac:dyDescent="0.2">
      <c r="A94" s="8">
        <v>2021</v>
      </c>
      <c r="B94" s="13">
        <v>3450.85</v>
      </c>
      <c r="C94" s="13">
        <v>5122.4530000000004</v>
      </c>
      <c r="D94" s="13">
        <v>3918.0329999999999</v>
      </c>
      <c r="E94" s="13">
        <v>3903.672</v>
      </c>
      <c r="F94" s="13">
        <v>5119.8130000000001</v>
      </c>
      <c r="G94" s="13">
        <v>5162.9449999999997</v>
      </c>
      <c r="H94" s="13">
        <v>4856.7080000000005</v>
      </c>
      <c r="I94" s="13">
        <v>4984.1469999999999</v>
      </c>
      <c r="J94" s="13">
        <v>5479.78</v>
      </c>
      <c r="K94" s="30">
        <v>5733.4549999999999</v>
      </c>
      <c r="L94" s="30">
        <v>4811.6320000000005</v>
      </c>
      <c r="M94" s="30">
        <v>4673.5010000000002</v>
      </c>
      <c r="N94" s="13">
        <f t="shared" si="23"/>
        <v>12491.335999999999</v>
      </c>
      <c r="O94" s="13">
        <f t="shared" si="24"/>
        <v>14186.43</v>
      </c>
      <c r="P94" s="13">
        <f t="shared" si="25"/>
        <v>15320.634999999998</v>
      </c>
      <c r="Q94" s="13">
        <f t="shared" si="26"/>
        <v>15218.588</v>
      </c>
      <c r="R94" s="13">
        <f>SUM(B94:M94)</f>
        <v>57216.988999999987</v>
      </c>
      <c r="S94" s="13">
        <f t="shared" si="28"/>
        <v>52074.71899999999</v>
      </c>
    </row>
    <row r="95" spans="1:19" ht="11.25" customHeight="1" x14ac:dyDescent="0.2">
      <c r="A95" s="8">
        <v>2022</v>
      </c>
      <c r="B95" s="30">
        <v>4128.4490000000005</v>
      </c>
      <c r="C95" s="30">
        <v>3866.9549999999999</v>
      </c>
      <c r="D95" s="30">
        <v>4166.8370000000004</v>
      </c>
      <c r="E95" s="30">
        <v>4466.4359999999997</v>
      </c>
      <c r="F95" s="30">
        <v>5264.7089999999998</v>
      </c>
      <c r="G95" s="30">
        <v>5134.7259999999997</v>
      </c>
      <c r="H95" s="30">
        <v>5197.4110000000001</v>
      </c>
      <c r="I95" s="30">
        <v>4677.3779999999997</v>
      </c>
      <c r="J95" s="30">
        <v>5119.4960000000001</v>
      </c>
      <c r="K95" s="30">
        <v>5614.9859999999999</v>
      </c>
      <c r="L95" s="30">
        <v>5040.3890000000001</v>
      </c>
      <c r="M95" s="30">
        <v>5829.3609999999999</v>
      </c>
      <c r="N95" s="13">
        <f t="shared" ref="N95:N97" si="29">SUM(B95:D95)</f>
        <v>12162.241000000002</v>
      </c>
      <c r="O95" s="13">
        <f t="shared" ref="O95:O97" si="30">SUM(E95:G95)</f>
        <v>14865.870999999999</v>
      </c>
      <c r="P95" s="13">
        <f t="shared" ref="P95:P97" si="31">SUM(H95:J95)</f>
        <v>14994.285</v>
      </c>
      <c r="Q95" s="13">
        <f t="shared" ref="Q95" si="32">SUM(K95:M95)</f>
        <v>16484.736000000001</v>
      </c>
      <c r="R95" s="13">
        <f>SUM(B95:M95)</f>
        <v>58507.132999999994</v>
      </c>
      <c r="S95" s="13">
        <f t="shared" si="28"/>
        <v>57240.985000000001</v>
      </c>
    </row>
    <row r="96" spans="1:19" x14ac:dyDescent="0.2">
      <c r="A96" s="8">
        <v>2023</v>
      </c>
      <c r="B96" s="30">
        <v>4721.915</v>
      </c>
      <c r="C96" s="30">
        <v>4094.8870000000002</v>
      </c>
      <c r="D96" s="30">
        <v>3570.0740000000001</v>
      </c>
      <c r="E96" s="30">
        <v>4260.1090000000004</v>
      </c>
      <c r="F96" s="30">
        <v>3060.8409999999999</v>
      </c>
      <c r="G96" s="30">
        <v>4208.3119999999999</v>
      </c>
      <c r="H96" s="30">
        <v>6043.4340000000002</v>
      </c>
      <c r="I96" s="30">
        <v>4533.4030000000002</v>
      </c>
      <c r="J96" s="30">
        <v>4152.1850000000004</v>
      </c>
      <c r="K96" s="30">
        <v>5197.4229999999998</v>
      </c>
      <c r="L96" s="30">
        <v>5886.1</v>
      </c>
      <c r="M96" s="30">
        <v>3016.5140000000001</v>
      </c>
      <c r="N96" s="13">
        <f t="shared" si="29"/>
        <v>12386.876</v>
      </c>
      <c r="O96" s="13">
        <f t="shared" si="30"/>
        <v>11529.262000000001</v>
      </c>
      <c r="P96" s="13">
        <f t="shared" si="31"/>
        <v>14729.022000000001</v>
      </c>
      <c r="Q96" s="13">
        <f t="shared" ref="Q96" si="33">SUM(K96:M96)</f>
        <v>14100.037</v>
      </c>
      <c r="R96" s="13">
        <f>SUM(B96:M96)</f>
        <v>52745.197</v>
      </c>
      <c r="S96" s="13">
        <f t="shared" si="28"/>
        <v>55129.896000000001</v>
      </c>
    </row>
    <row r="97" spans="1:21" x14ac:dyDescent="0.2">
      <c r="A97" s="8">
        <v>2024</v>
      </c>
      <c r="B97" s="30">
        <v>3632.4250000000002</v>
      </c>
      <c r="C97" s="30">
        <v>4860.3040000000001</v>
      </c>
      <c r="D97" s="30">
        <v>2275.2170000000001</v>
      </c>
      <c r="E97" s="30">
        <v>0</v>
      </c>
      <c r="F97" s="30">
        <v>3938.538</v>
      </c>
      <c r="G97" s="30">
        <v>3380.4839999999999</v>
      </c>
      <c r="H97" s="30">
        <v>6198.8440000000001</v>
      </c>
      <c r="I97" s="30">
        <v>5508.3969999999999</v>
      </c>
      <c r="J97" s="30">
        <v>6116.7820000000002</v>
      </c>
      <c r="K97" s="30" t="s">
        <v>15</v>
      </c>
      <c r="L97" s="30" t="s">
        <v>15</v>
      </c>
      <c r="M97" s="30" t="s">
        <v>15</v>
      </c>
      <c r="N97" s="13">
        <f t="shared" si="29"/>
        <v>10767.946</v>
      </c>
      <c r="O97" s="13">
        <f t="shared" si="30"/>
        <v>7319.0219999999999</v>
      </c>
      <c r="P97" s="13">
        <f t="shared" si="31"/>
        <v>17824.023000000001</v>
      </c>
      <c r="Q97" s="30" t="s">
        <v>15</v>
      </c>
      <c r="R97" s="30" t="s">
        <v>15</v>
      </c>
      <c r="S97" s="13">
        <f t="shared" si="28"/>
        <v>50011.027999999998</v>
      </c>
    </row>
    <row r="98" spans="1:21" ht="11.25" customHeight="1" x14ac:dyDescent="0.2">
      <c r="A98" s="8"/>
      <c r="B98" s="12"/>
      <c r="C98" s="12"/>
      <c r="D98" s="12"/>
      <c r="E98" s="12"/>
      <c r="F98" s="12"/>
      <c r="G98" s="12" t="s">
        <v>18</v>
      </c>
      <c r="H98" s="12"/>
      <c r="I98" s="12"/>
      <c r="J98" s="12"/>
      <c r="K98" s="12"/>
      <c r="L98" s="12"/>
      <c r="M98" s="12"/>
      <c r="N98" s="12"/>
      <c r="O98" s="12"/>
      <c r="P98" s="12"/>
      <c r="Q98" s="12"/>
      <c r="R98" s="12"/>
      <c r="S98" s="12"/>
    </row>
    <row r="99" spans="1:21" ht="11.25" customHeight="1" x14ac:dyDescent="0.2">
      <c r="A99" s="8">
        <v>1995</v>
      </c>
      <c r="B99" s="13">
        <f t="shared" ref="B99:M99" si="34">B6+B37+B68</f>
        <v>4423.6379399999996</v>
      </c>
      <c r="C99" s="13">
        <f t="shared" si="34"/>
        <v>3308.4550100000006</v>
      </c>
      <c r="D99" s="13">
        <f t="shared" si="34"/>
        <v>3984.1606500000003</v>
      </c>
      <c r="E99" s="13">
        <f t="shared" si="34"/>
        <v>4325.0108</v>
      </c>
      <c r="F99" s="13">
        <f t="shared" si="34"/>
        <v>3084.13942</v>
      </c>
      <c r="G99" s="13">
        <f t="shared" si="34"/>
        <v>7557.32996</v>
      </c>
      <c r="H99" s="13">
        <f t="shared" si="34"/>
        <v>2451.2164000000002</v>
      </c>
      <c r="I99" s="13">
        <f t="shared" si="34"/>
        <v>6008.0429599999998</v>
      </c>
      <c r="J99" s="13">
        <f t="shared" si="34"/>
        <v>3605.8781000000004</v>
      </c>
      <c r="K99" s="13">
        <f t="shared" si="34"/>
        <v>7158.9390899999999</v>
      </c>
      <c r="L99" s="13">
        <f t="shared" si="34"/>
        <v>4063.0669399999997</v>
      </c>
      <c r="M99" s="13">
        <f t="shared" si="34"/>
        <v>4983.5907000000007</v>
      </c>
      <c r="N99" s="13">
        <f>SUM(B99:D99)</f>
        <v>11716.2536</v>
      </c>
      <c r="O99" s="13">
        <f>SUM(E99:G99)</f>
        <v>14966.480179999999</v>
      </c>
      <c r="P99" s="13">
        <f>SUM(H99:J99)</f>
        <v>12065.13746</v>
      </c>
      <c r="Q99" s="13">
        <f>SUM(K99:M99)</f>
        <v>16205.596730000001</v>
      </c>
      <c r="R99" s="13">
        <f t="shared" ref="R99:R119" si="35">SUM(B99:M99)</f>
        <v>54953.467969999998</v>
      </c>
      <c r="S99" s="30" t="s">
        <v>15</v>
      </c>
      <c r="T99" s="57"/>
    </row>
    <row r="100" spans="1:21" ht="11.25" customHeight="1" x14ac:dyDescent="0.2">
      <c r="A100" s="8">
        <v>1996</v>
      </c>
      <c r="B100" s="13">
        <f t="shared" ref="B100:M100" si="36">B7+B38+B69</f>
        <v>6606.8255400000007</v>
      </c>
      <c r="C100" s="13">
        <f t="shared" si="36"/>
        <v>7622.0045000000009</v>
      </c>
      <c r="D100" s="13">
        <f t="shared" si="36"/>
        <v>5435.8586400000004</v>
      </c>
      <c r="E100" s="13">
        <f t="shared" si="36"/>
        <v>5163.4919800000007</v>
      </c>
      <c r="F100" s="13">
        <f t="shared" si="36"/>
        <v>3912.4474399999999</v>
      </c>
      <c r="G100" s="13">
        <f t="shared" si="36"/>
        <v>9360.9809299999997</v>
      </c>
      <c r="H100" s="13">
        <f t="shared" si="36"/>
        <v>13639.897410000001</v>
      </c>
      <c r="I100" s="13">
        <f t="shared" si="36"/>
        <v>12369.967280000001</v>
      </c>
      <c r="J100" s="13">
        <f t="shared" si="36"/>
        <v>11917.103010000001</v>
      </c>
      <c r="K100" s="13">
        <f t="shared" si="36"/>
        <v>27671.684990000002</v>
      </c>
      <c r="L100" s="13">
        <f t="shared" si="36"/>
        <v>27654.481329999999</v>
      </c>
      <c r="M100" s="13">
        <f t="shared" si="36"/>
        <v>21363.391059999998</v>
      </c>
      <c r="N100" s="13">
        <f t="shared" ref="N100:N125" si="37">SUM(B100:D100)</f>
        <v>19664.688679999999</v>
      </c>
      <c r="O100" s="13">
        <f t="shared" ref="O100:O125" si="38">SUM(E100:G100)</f>
        <v>18436.92035</v>
      </c>
      <c r="P100" s="13">
        <f t="shared" ref="P100:P125" si="39">SUM(H100:J100)</f>
        <v>37926.967700000001</v>
      </c>
      <c r="Q100" s="13">
        <f t="shared" ref="Q100:Q125" si="40">SUM(K100:M100)</f>
        <v>76689.557379999998</v>
      </c>
      <c r="R100" s="13">
        <f t="shared" si="35"/>
        <v>152718.13411000001</v>
      </c>
      <c r="S100" s="13">
        <f t="shared" ref="S100:S128" si="41">SUM(K99:M99,B100:J100)</f>
        <v>92234.173460000005</v>
      </c>
      <c r="T100" s="57"/>
    </row>
    <row r="101" spans="1:21" ht="11.25" customHeight="1" x14ac:dyDescent="0.2">
      <c r="A101" s="8">
        <v>1997</v>
      </c>
      <c r="B101" s="13">
        <f t="shared" ref="B101:M101" si="42">B8+B39+B70</f>
        <v>25404.035190000002</v>
      </c>
      <c r="C101" s="13">
        <f t="shared" si="42"/>
        <v>10831.41294</v>
      </c>
      <c r="D101" s="13">
        <f t="shared" si="42"/>
        <v>20729.850149999998</v>
      </c>
      <c r="E101" s="13">
        <f t="shared" si="42"/>
        <v>31085.277539999999</v>
      </c>
      <c r="F101" s="13">
        <f t="shared" si="42"/>
        <v>18470.298740000002</v>
      </c>
      <c r="G101" s="13">
        <f t="shared" si="42"/>
        <v>23029.303460000003</v>
      </c>
      <c r="H101" s="13">
        <f t="shared" si="42"/>
        <v>30083.87255</v>
      </c>
      <c r="I101" s="13">
        <f t="shared" si="42"/>
        <v>12304.928690000001</v>
      </c>
      <c r="J101" s="13">
        <f t="shared" si="42"/>
        <v>38490.797210000004</v>
      </c>
      <c r="K101" s="13">
        <f t="shared" si="42"/>
        <v>17318.676390000001</v>
      </c>
      <c r="L101" s="13">
        <f t="shared" si="42"/>
        <v>19277.797549999999</v>
      </c>
      <c r="M101" s="13">
        <f t="shared" si="42"/>
        <v>22818.177210000005</v>
      </c>
      <c r="N101" s="13">
        <f t="shared" si="37"/>
        <v>56965.298280000003</v>
      </c>
      <c r="O101" s="13">
        <f t="shared" si="38"/>
        <v>72584.879740000004</v>
      </c>
      <c r="P101" s="13">
        <f t="shared" si="39"/>
        <v>80879.598450000005</v>
      </c>
      <c r="Q101" s="13">
        <f t="shared" si="40"/>
        <v>59414.651150000005</v>
      </c>
      <c r="R101" s="13">
        <f t="shared" si="35"/>
        <v>269844.42761999997</v>
      </c>
      <c r="S101" s="13">
        <f t="shared" si="41"/>
        <v>287119.33385</v>
      </c>
      <c r="T101" s="57"/>
    </row>
    <row r="102" spans="1:21" ht="11.25" customHeight="1" x14ac:dyDescent="0.2">
      <c r="A102" s="8">
        <v>1998</v>
      </c>
      <c r="B102" s="13">
        <f t="shared" ref="B102:M102" si="43">B9+B40+B71</f>
        <v>27866.725110000003</v>
      </c>
      <c r="C102" s="13">
        <f t="shared" si="43"/>
        <v>9513.4375899999995</v>
      </c>
      <c r="D102" s="13">
        <f t="shared" si="43"/>
        <v>20063.053</v>
      </c>
      <c r="E102" s="13">
        <f t="shared" si="43"/>
        <v>23847.241200000004</v>
      </c>
      <c r="F102" s="13">
        <f t="shared" si="43"/>
        <v>23589.626580000004</v>
      </c>
      <c r="G102" s="13">
        <f t="shared" si="43"/>
        <v>16574.417590000001</v>
      </c>
      <c r="H102" s="13">
        <f t="shared" si="43"/>
        <v>26047.785760000002</v>
      </c>
      <c r="I102" s="13">
        <f t="shared" si="43"/>
        <v>13721.38868</v>
      </c>
      <c r="J102" s="13">
        <f t="shared" si="43"/>
        <v>13083.544420000002</v>
      </c>
      <c r="K102" s="13">
        <f t="shared" si="43"/>
        <v>13454.916120000002</v>
      </c>
      <c r="L102" s="13">
        <f t="shared" si="43"/>
        <v>18682.404840000003</v>
      </c>
      <c r="M102" s="13">
        <f t="shared" si="43"/>
        <v>22895.472570000002</v>
      </c>
      <c r="N102" s="13">
        <f t="shared" si="37"/>
        <v>57443.215700000001</v>
      </c>
      <c r="O102" s="13">
        <f t="shared" si="38"/>
        <v>64011.285370000012</v>
      </c>
      <c r="P102" s="13">
        <f t="shared" si="39"/>
        <v>52852.718860000008</v>
      </c>
      <c r="Q102" s="13">
        <f t="shared" si="40"/>
        <v>55032.79353000001</v>
      </c>
      <c r="R102" s="13">
        <f t="shared" si="35"/>
        <v>229340.01346000002</v>
      </c>
      <c r="S102" s="13">
        <f t="shared" si="41"/>
        <v>233721.87108000001</v>
      </c>
      <c r="T102" s="57"/>
    </row>
    <row r="103" spans="1:21" ht="11.25" customHeight="1" x14ac:dyDescent="0.2">
      <c r="A103" s="8">
        <v>1999</v>
      </c>
      <c r="B103" s="13">
        <f t="shared" ref="B103:M103" si="44">B10+B41+B72</f>
        <v>15851.34614</v>
      </c>
      <c r="C103" s="13">
        <f t="shared" si="44"/>
        <v>9404.8840800000016</v>
      </c>
      <c r="D103" s="13">
        <f t="shared" si="44"/>
        <v>13996.73912</v>
      </c>
      <c r="E103" s="13">
        <f t="shared" si="44"/>
        <v>17579.198890000003</v>
      </c>
      <c r="F103" s="13">
        <f t="shared" si="44"/>
        <v>17740.823000000004</v>
      </c>
      <c r="G103" s="13">
        <f t="shared" si="44"/>
        <v>18516.373170000006</v>
      </c>
      <c r="H103" s="13">
        <f t="shared" si="44"/>
        <v>21922.648980000002</v>
      </c>
      <c r="I103" s="13">
        <f t="shared" si="44"/>
        <v>51485.888959999997</v>
      </c>
      <c r="J103" s="13">
        <f t="shared" si="44"/>
        <v>46843.943249999997</v>
      </c>
      <c r="K103" s="13">
        <f t="shared" si="44"/>
        <v>18735.699059999999</v>
      </c>
      <c r="L103" s="13">
        <f t="shared" si="44"/>
        <v>13675.054980000001</v>
      </c>
      <c r="M103" s="13">
        <f t="shared" si="44"/>
        <v>21635.25992</v>
      </c>
      <c r="N103" s="13">
        <f t="shared" si="37"/>
        <v>39252.969340000003</v>
      </c>
      <c r="O103" s="13">
        <f t="shared" si="38"/>
        <v>53836.39506000001</v>
      </c>
      <c r="P103" s="13">
        <f t="shared" si="39"/>
        <v>120252.48118999999</v>
      </c>
      <c r="Q103" s="13">
        <f t="shared" si="40"/>
        <v>54046.013959999997</v>
      </c>
      <c r="R103" s="13">
        <f t="shared" si="35"/>
        <v>267387.85955000005</v>
      </c>
      <c r="S103" s="13">
        <f t="shared" si="41"/>
        <v>268374.63912000001</v>
      </c>
      <c r="T103" s="57"/>
    </row>
    <row r="104" spans="1:21" ht="11.25" customHeight="1" x14ac:dyDescent="0.2">
      <c r="A104" s="8">
        <v>2000</v>
      </c>
      <c r="B104" s="13">
        <f t="shared" ref="B104:M104" si="45">B11+B42+B73</f>
        <v>10513.764220000001</v>
      </c>
      <c r="C104" s="13">
        <f t="shared" si="45"/>
        <v>14474.776020000001</v>
      </c>
      <c r="D104" s="13">
        <f t="shared" si="45"/>
        <v>22535.252520000002</v>
      </c>
      <c r="E104" s="13">
        <f t="shared" si="45"/>
        <v>14922.96638</v>
      </c>
      <c r="F104" s="13">
        <f t="shared" si="45"/>
        <v>25227.142820000005</v>
      </c>
      <c r="G104" s="13">
        <f t="shared" si="45"/>
        <v>21241.308490000003</v>
      </c>
      <c r="H104" s="13">
        <f t="shared" si="45"/>
        <v>19503.269130000001</v>
      </c>
      <c r="I104" s="13">
        <f t="shared" si="45"/>
        <v>24263.06206</v>
      </c>
      <c r="J104" s="13">
        <f t="shared" si="45"/>
        <v>17771.054619999999</v>
      </c>
      <c r="K104" s="13">
        <f t="shared" si="45"/>
        <v>22541.384710000002</v>
      </c>
      <c r="L104" s="13">
        <f t="shared" si="45"/>
        <v>27787.852329999998</v>
      </c>
      <c r="M104" s="13">
        <f t="shared" si="45"/>
        <v>20136.556330000003</v>
      </c>
      <c r="N104" s="13">
        <f t="shared" si="37"/>
        <v>47523.792760000004</v>
      </c>
      <c r="O104" s="13">
        <f t="shared" si="38"/>
        <v>61391.417690000009</v>
      </c>
      <c r="P104" s="13">
        <f t="shared" si="39"/>
        <v>61537.385809999992</v>
      </c>
      <c r="Q104" s="13">
        <f t="shared" si="40"/>
        <v>70465.793369999999</v>
      </c>
      <c r="R104" s="13">
        <f t="shared" si="35"/>
        <v>240918.38963000002</v>
      </c>
      <c r="S104" s="13">
        <f t="shared" si="41"/>
        <v>224498.61022</v>
      </c>
      <c r="T104" s="57"/>
    </row>
    <row r="105" spans="1:21" ht="11.25" customHeight="1" x14ac:dyDescent="0.2">
      <c r="A105" s="8">
        <v>2001</v>
      </c>
      <c r="B105" s="13">
        <f t="shared" ref="B105:M105" si="46">B12+B43+B74</f>
        <v>14115.135409999999</v>
      </c>
      <c r="C105" s="13">
        <f t="shared" si="46"/>
        <v>18485.663440000004</v>
      </c>
      <c r="D105" s="13">
        <f t="shared" si="46"/>
        <v>18841.495940000001</v>
      </c>
      <c r="E105" s="13">
        <f t="shared" si="46"/>
        <v>14863.46243</v>
      </c>
      <c r="F105" s="13">
        <f t="shared" si="46"/>
        <v>26160.933620000003</v>
      </c>
      <c r="G105" s="13">
        <f t="shared" si="46"/>
        <v>17854.667849999998</v>
      </c>
      <c r="H105" s="13">
        <f t="shared" si="46"/>
        <v>19960.651179999997</v>
      </c>
      <c r="I105" s="13">
        <f t="shared" si="46"/>
        <v>21426.140930000001</v>
      </c>
      <c r="J105" s="13">
        <f t="shared" si="46"/>
        <v>15177.77975</v>
      </c>
      <c r="K105" s="13">
        <f t="shared" si="46"/>
        <v>23363.651040000001</v>
      </c>
      <c r="L105" s="13">
        <f t="shared" si="46"/>
        <v>18342.555460000003</v>
      </c>
      <c r="M105" s="13">
        <f t="shared" si="46"/>
        <v>19467.230230000005</v>
      </c>
      <c r="N105" s="13">
        <f t="shared" si="37"/>
        <v>51442.29479</v>
      </c>
      <c r="O105" s="13">
        <f t="shared" si="38"/>
        <v>58879.063900000001</v>
      </c>
      <c r="P105" s="13">
        <f t="shared" si="39"/>
        <v>56564.571859999996</v>
      </c>
      <c r="Q105" s="13">
        <f t="shared" si="40"/>
        <v>61173.436730000001</v>
      </c>
      <c r="R105" s="13">
        <f t="shared" si="35"/>
        <v>228059.36728000001</v>
      </c>
      <c r="S105" s="13">
        <f t="shared" si="41"/>
        <v>237351.72391999996</v>
      </c>
      <c r="T105" s="57"/>
    </row>
    <row r="106" spans="1:21" ht="11.25" customHeight="1" x14ac:dyDescent="0.2">
      <c r="A106" s="8">
        <v>2002</v>
      </c>
      <c r="B106" s="13">
        <f t="shared" ref="B106:M106" si="47">B13+B44+B75</f>
        <v>1948.0309999999999</v>
      </c>
      <c r="C106" s="13">
        <f t="shared" si="47"/>
        <v>1286.1773699999999</v>
      </c>
      <c r="D106" s="13">
        <f t="shared" si="47"/>
        <v>10736.831870000002</v>
      </c>
      <c r="E106" s="13">
        <f t="shared" si="47"/>
        <v>2179.4643299999998</v>
      </c>
      <c r="F106" s="13">
        <f t="shared" si="47"/>
        <v>1894.65174</v>
      </c>
      <c r="G106" s="13">
        <f t="shared" si="47"/>
        <v>519.64480000000003</v>
      </c>
      <c r="H106" s="13">
        <f t="shared" si="47"/>
        <v>5556.1259700000001</v>
      </c>
      <c r="I106" s="13">
        <f t="shared" si="47"/>
        <v>1167.8438100000001</v>
      </c>
      <c r="J106" s="13">
        <f t="shared" si="47"/>
        <v>2604.99287</v>
      </c>
      <c r="K106" s="13">
        <f t="shared" si="47"/>
        <v>464.77818000000002</v>
      </c>
      <c r="L106" s="13">
        <f t="shared" si="47"/>
        <v>732.23784000000001</v>
      </c>
      <c r="M106" s="13">
        <f t="shared" si="47"/>
        <v>476.0994</v>
      </c>
      <c r="N106" s="13">
        <f t="shared" si="37"/>
        <v>13971.040240000002</v>
      </c>
      <c r="O106" s="13">
        <f t="shared" si="38"/>
        <v>4593.7608700000001</v>
      </c>
      <c r="P106" s="13">
        <f t="shared" si="39"/>
        <v>9328.9626500000013</v>
      </c>
      <c r="Q106" s="13">
        <f t="shared" si="40"/>
        <v>1673.1154200000001</v>
      </c>
      <c r="R106" s="13">
        <f t="shared" si="35"/>
        <v>29566.879180000004</v>
      </c>
      <c r="S106" s="13">
        <f t="shared" si="41"/>
        <v>89067.200490000003</v>
      </c>
      <c r="T106" s="57"/>
    </row>
    <row r="107" spans="1:21" ht="11.25" customHeight="1" x14ac:dyDescent="0.2">
      <c r="A107" s="8">
        <v>2003</v>
      </c>
      <c r="B107" s="13">
        <f t="shared" ref="B107:M107" si="48">B14+B45+B76</f>
        <v>499.66385000000002</v>
      </c>
      <c r="C107" s="13">
        <f t="shared" si="48"/>
        <v>766.75866999999994</v>
      </c>
      <c r="D107" s="13">
        <f t="shared" si="48"/>
        <v>955.66836999999998</v>
      </c>
      <c r="E107" s="13">
        <f t="shared" si="48"/>
        <v>2676.6392999999998</v>
      </c>
      <c r="F107" s="13">
        <f t="shared" si="48"/>
        <v>1889.61447</v>
      </c>
      <c r="G107" s="13">
        <f t="shared" si="48"/>
        <v>1083.7608600000001</v>
      </c>
      <c r="H107" s="13">
        <f t="shared" si="48"/>
        <v>682.70230000000004</v>
      </c>
      <c r="I107" s="13">
        <f t="shared" si="48"/>
        <v>627.53818000000001</v>
      </c>
      <c r="J107" s="13">
        <f t="shared" si="48"/>
        <v>729.44530000000009</v>
      </c>
      <c r="K107" s="13">
        <f t="shared" si="48"/>
        <v>1059.4753599999999</v>
      </c>
      <c r="L107" s="13">
        <f t="shared" si="48"/>
        <v>666.92380000000003</v>
      </c>
      <c r="M107" s="13">
        <f t="shared" si="48"/>
        <v>744.78566999999998</v>
      </c>
      <c r="N107" s="13">
        <f t="shared" si="37"/>
        <v>2222.0908899999999</v>
      </c>
      <c r="O107" s="13">
        <f t="shared" si="38"/>
        <v>5650.0146299999997</v>
      </c>
      <c r="P107" s="13">
        <f t="shared" si="39"/>
        <v>2039.68578</v>
      </c>
      <c r="Q107" s="13">
        <f t="shared" si="40"/>
        <v>2471.1848300000001</v>
      </c>
      <c r="R107" s="13">
        <f t="shared" si="35"/>
        <v>12382.976130000001</v>
      </c>
      <c r="S107" s="13">
        <f t="shared" si="41"/>
        <v>11584.906720000001</v>
      </c>
      <c r="T107" s="57"/>
    </row>
    <row r="108" spans="1:21" ht="11.25" customHeight="1" x14ac:dyDescent="0.2">
      <c r="A108" s="8">
        <v>2004</v>
      </c>
      <c r="B108" s="13">
        <f t="shared" ref="B108:M108" si="49">B15+B46+B77</f>
        <v>280.16790000000003</v>
      </c>
      <c r="C108" s="13">
        <f t="shared" si="49"/>
        <v>789.33697999999993</v>
      </c>
      <c r="D108" s="13">
        <f t="shared" si="49"/>
        <v>1379.4667399999998</v>
      </c>
      <c r="E108" s="13">
        <f t="shared" si="49"/>
        <v>782.42303000000004</v>
      </c>
      <c r="F108" s="13">
        <f t="shared" si="49"/>
        <v>837.90733</v>
      </c>
      <c r="G108" s="13">
        <f t="shared" si="49"/>
        <v>969.33158000000003</v>
      </c>
      <c r="H108" s="13">
        <f t="shared" si="49"/>
        <v>1064.9132199999999</v>
      </c>
      <c r="I108" s="13">
        <f t="shared" si="49"/>
        <v>1572.2793100000001</v>
      </c>
      <c r="J108" s="13">
        <f t="shared" si="49"/>
        <v>574.96912999999995</v>
      </c>
      <c r="K108" s="13">
        <f t="shared" si="49"/>
        <v>5488.7824500000006</v>
      </c>
      <c r="L108" s="13">
        <f t="shared" si="49"/>
        <v>7866.7573400000001</v>
      </c>
      <c r="M108" s="13">
        <f t="shared" si="49"/>
        <v>3872.0142099999994</v>
      </c>
      <c r="N108" s="13">
        <f t="shared" si="37"/>
        <v>2448.9716199999998</v>
      </c>
      <c r="O108" s="13">
        <f t="shared" si="38"/>
        <v>2589.66194</v>
      </c>
      <c r="P108" s="13">
        <f t="shared" si="39"/>
        <v>3212.1616600000002</v>
      </c>
      <c r="Q108" s="13">
        <f t="shared" si="40"/>
        <v>17227.554</v>
      </c>
      <c r="R108" s="13">
        <f t="shared" si="35"/>
        <v>25478.349220000004</v>
      </c>
      <c r="S108" s="13">
        <f t="shared" si="41"/>
        <v>10721.98005</v>
      </c>
      <c r="T108" s="57"/>
    </row>
    <row r="109" spans="1:21" ht="11.25" customHeight="1" x14ac:dyDescent="0.2">
      <c r="A109" s="8">
        <v>2005</v>
      </c>
      <c r="B109" s="13">
        <f t="shared" ref="B109:M109" si="50">B16+B47+B78</f>
        <v>6161.5242700000008</v>
      </c>
      <c r="C109" s="13">
        <f t="shared" si="50"/>
        <v>4344.9048899999998</v>
      </c>
      <c r="D109" s="13">
        <f t="shared" si="50"/>
        <v>6174.5280899999998</v>
      </c>
      <c r="E109" s="13">
        <f t="shared" si="50"/>
        <v>11228.85282</v>
      </c>
      <c r="F109" s="13">
        <f t="shared" si="50"/>
        <v>10326.608260000001</v>
      </c>
      <c r="G109" s="13">
        <f t="shared" si="50"/>
        <v>15777.405930000001</v>
      </c>
      <c r="H109" s="13">
        <f t="shared" si="50"/>
        <v>16489.319899999999</v>
      </c>
      <c r="I109" s="13">
        <f t="shared" si="50"/>
        <v>12916.91116</v>
      </c>
      <c r="J109" s="13">
        <f t="shared" si="50"/>
        <v>22947.84693</v>
      </c>
      <c r="K109" s="13">
        <f t="shared" si="50"/>
        <v>17972.448700000001</v>
      </c>
      <c r="L109" s="13">
        <f t="shared" si="50"/>
        <v>17937.6414</v>
      </c>
      <c r="M109" s="13">
        <f t="shared" si="50"/>
        <v>11683.51453</v>
      </c>
      <c r="N109" s="13">
        <f t="shared" si="37"/>
        <v>16680.957249999999</v>
      </c>
      <c r="O109" s="13">
        <f t="shared" si="38"/>
        <v>37332.867010000002</v>
      </c>
      <c r="P109" s="13">
        <f t="shared" si="39"/>
        <v>52354.077989999998</v>
      </c>
      <c r="Q109" s="13">
        <f t="shared" si="40"/>
        <v>47593.604630000002</v>
      </c>
      <c r="R109" s="13">
        <f t="shared" si="35"/>
        <v>153961.50688</v>
      </c>
      <c r="S109" s="13">
        <f t="shared" si="41"/>
        <v>123595.45625</v>
      </c>
      <c r="T109" s="57"/>
    </row>
    <row r="110" spans="1:21" ht="11.25" customHeight="1" x14ac:dyDescent="0.2">
      <c r="A110" s="8">
        <v>2006</v>
      </c>
      <c r="B110" s="13">
        <f t="shared" ref="B110:M110" si="51">B17+B48+B79</f>
        <v>26312.805850000004</v>
      </c>
      <c r="C110" s="13">
        <f t="shared" si="51"/>
        <v>13289.463110000001</v>
      </c>
      <c r="D110" s="13">
        <f t="shared" si="51"/>
        <v>23708.248610000002</v>
      </c>
      <c r="E110" s="13">
        <f t="shared" si="51"/>
        <v>19343.126540000001</v>
      </c>
      <c r="F110" s="13">
        <f t="shared" si="51"/>
        <v>27138.114990000002</v>
      </c>
      <c r="G110" s="13">
        <f t="shared" si="51"/>
        <v>26015.449899999996</v>
      </c>
      <c r="H110" s="13">
        <f t="shared" si="51"/>
        <v>21735.708339999997</v>
      </c>
      <c r="I110" s="13">
        <f t="shared" si="51"/>
        <v>39419.832820000003</v>
      </c>
      <c r="J110" s="13">
        <f t="shared" si="51"/>
        <v>31883.63235</v>
      </c>
      <c r="K110" s="13">
        <f t="shared" si="51"/>
        <v>10234.98813</v>
      </c>
      <c r="L110" s="13">
        <f t="shared" si="51"/>
        <v>21158.475150000006</v>
      </c>
      <c r="M110" s="13">
        <f t="shared" si="51"/>
        <v>12277.246000000001</v>
      </c>
      <c r="N110" s="13">
        <f t="shared" si="37"/>
        <v>63310.517570000004</v>
      </c>
      <c r="O110" s="13">
        <f t="shared" si="38"/>
        <v>72496.691429999992</v>
      </c>
      <c r="P110" s="13">
        <f t="shared" si="39"/>
        <v>93039.173509999993</v>
      </c>
      <c r="Q110" s="13">
        <f t="shared" si="40"/>
        <v>43670.709280000003</v>
      </c>
      <c r="R110" s="13">
        <f t="shared" si="35"/>
        <v>272517.09179000003</v>
      </c>
      <c r="S110" s="13">
        <f t="shared" si="41"/>
        <v>276439.98713999998</v>
      </c>
      <c r="T110" s="57"/>
    </row>
    <row r="111" spans="1:21" s="32" customFormat="1" ht="11.25" customHeight="1" x14ac:dyDescent="0.2">
      <c r="A111" s="8">
        <v>2007</v>
      </c>
      <c r="B111" s="13">
        <f t="shared" ref="B111:M111" si="52">B18+B49+B80</f>
        <v>25229.352270000003</v>
      </c>
      <c r="C111" s="13">
        <f t="shared" si="52"/>
        <v>24967.777400000006</v>
      </c>
      <c r="D111" s="13">
        <f t="shared" si="52"/>
        <v>33471.223850000002</v>
      </c>
      <c r="E111" s="13">
        <f t="shared" si="52"/>
        <v>26062.916320000004</v>
      </c>
      <c r="F111" s="13">
        <f t="shared" si="52"/>
        <v>25212.726780000001</v>
      </c>
      <c r="G111" s="13">
        <f t="shared" si="52"/>
        <v>25911.935200000004</v>
      </c>
      <c r="H111" s="13">
        <f t="shared" si="52"/>
        <v>32028.618909999997</v>
      </c>
      <c r="I111" s="13">
        <f t="shared" si="52"/>
        <v>37739.524529999995</v>
      </c>
      <c r="J111" s="13">
        <f t="shared" si="52"/>
        <v>29381.6047</v>
      </c>
      <c r="K111" s="13">
        <f t="shared" si="52"/>
        <v>25479.870279999999</v>
      </c>
      <c r="L111" s="13">
        <f t="shared" si="52"/>
        <v>27880.689579999998</v>
      </c>
      <c r="M111" s="13">
        <f t="shared" si="52"/>
        <v>36519.681339999996</v>
      </c>
      <c r="N111" s="13">
        <f t="shared" si="37"/>
        <v>83668.353520000004</v>
      </c>
      <c r="O111" s="13">
        <f t="shared" si="38"/>
        <v>77187.578300000008</v>
      </c>
      <c r="P111" s="13">
        <f t="shared" si="39"/>
        <v>99149.748139999982</v>
      </c>
      <c r="Q111" s="13">
        <f t="shared" si="40"/>
        <v>89880.241199999989</v>
      </c>
      <c r="R111" s="13">
        <f t="shared" si="35"/>
        <v>349885.92116000003</v>
      </c>
      <c r="S111" s="13">
        <f t="shared" si="41"/>
        <v>303676.38924000005</v>
      </c>
      <c r="T111" s="57"/>
      <c r="U111" s="24"/>
    </row>
    <row r="112" spans="1:21" s="32" customFormat="1" ht="11.25" customHeight="1" x14ac:dyDescent="0.2">
      <c r="A112" s="31">
        <v>2008</v>
      </c>
      <c r="B112" s="13">
        <f t="shared" ref="B112:M112" si="53">B19+B50+B81</f>
        <v>45400.811090000003</v>
      </c>
      <c r="C112" s="13">
        <f t="shared" si="53"/>
        <v>31706.683799999999</v>
      </c>
      <c r="D112" s="13">
        <f t="shared" si="53"/>
        <v>30122.233360000002</v>
      </c>
      <c r="E112" s="13">
        <f t="shared" si="53"/>
        <v>46402.462619999998</v>
      </c>
      <c r="F112" s="13">
        <f t="shared" si="53"/>
        <v>24863.770130000004</v>
      </c>
      <c r="G112" s="13">
        <f t="shared" si="53"/>
        <v>39643.995350000005</v>
      </c>
      <c r="H112" s="13">
        <f t="shared" si="53"/>
        <v>47257.707320000001</v>
      </c>
      <c r="I112" s="13">
        <f t="shared" si="53"/>
        <v>29509.717129999997</v>
      </c>
      <c r="J112" s="13">
        <f t="shared" si="53"/>
        <v>39176.931689999998</v>
      </c>
      <c r="K112" s="13">
        <f t="shared" si="53"/>
        <v>36674.826680000006</v>
      </c>
      <c r="L112" s="13">
        <f t="shared" si="53"/>
        <v>20023.93058</v>
      </c>
      <c r="M112" s="13">
        <f t="shared" si="53"/>
        <v>31896.921679999999</v>
      </c>
      <c r="N112" s="13">
        <f t="shared" si="37"/>
        <v>107229.72825</v>
      </c>
      <c r="O112" s="13">
        <f t="shared" si="38"/>
        <v>110910.22810000001</v>
      </c>
      <c r="P112" s="13">
        <f t="shared" si="39"/>
        <v>115944.35613999999</v>
      </c>
      <c r="Q112" s="13">
        <f t="shared" si="40"/>
        <v>88595.678940000013</v>
      </c>
      <c r="R112" s="13">
        <f t="shared" si="35"/>
        <v>422679.99143000005</v>
      </c>
      <c r="S112" s="13">
        <f t="shared" si="41"/>
        <v>423964.55368999997</v>
      </c>
      <c r="T112" s="57"/>
      <c r="U112" s="24"/>
    </row>
    <row r="113" spans="1:22" s="32" customFormat="1" ht="11.25" customHeight="1" x14ac:dyDescent="0.2">
      <c r="A113" s="31">
        <v>2009</v>
      </c>
      <c r="B113" s="13">
        <f t="shared" ref="B113:M113" si="54">B20+B51+B82</f>
        <v>13950.464040000001</v>
      </c>
      <c r="C113" s="13">
        <f t="shared" si="54"/>
        <v>14051.592689999999</v>
      </c>
      <c r="D113" s="13">
        <f t="shared" si="54"/>
        <v>13594.613400000002</v>
      </c>
      <c r="E113" s="13">
        <f t="shared" si="54"/>
        <v>19750.708060000001</v>
      </c>
      <c r="F113" s="13">
        <f t="shared" si="54"/>
        <v>25689.374780000002</v>
      </c>
      <c r="G113" s="13">
        <f t="shared" si="54"/>
        <v>30126.138299999999</v>
      </c>
      <c r="H113" s="13">
        <f t="shared" si="54"/>
        <v>30421.006520000003</v>
      </c>
      <c r="I113" s="13">
        <f t="shared" si="54"/>
        <v>36203.559419999998</v>
      </c>
      <c r="J113" s="13">
        <f t="shared" si="54"/>
        <v>47038.725539999999</v>
      </c>
      <c r="K113" s="13">
        <f t="shared" si="54"/>
        <v>59424.637899999994</v>
      </c>
      <c r="L113" s="13">
        <f t="shared" si="54"/>
        <v>61692.79873000001</v>
      </c>
      <c r="M113" s="13">
        <f t="shared" si="54"/>
        <v>71769.890360000005</v>
      </c>
      <c r="N113" s="13">
        <f t="shared" si="37"/>
        <v>41596.670129999999</v>
      </c>
      <c r="O113" s="13">
        <f t="shared" si="38"/>
        <v>75566.221140000009</v>
      </c>
      <c r="P113" s="13">
        <f t="shared" si="39"/>
        <v>113663.29148</v>
      </c>
      <c r="Q113" s="13">
        <f t="shared" si="40"/>
        <v>192887.32699000003</v>
      </c>
      <c r="R113" s="13">
        <f t="shared" si="35"/>
        <v>423713.50973999995</v>
      </c>
      <c r="S113" s="13">
        <f t="shared" si="41"/>
        <v>319421.86169000005</v>
      </c>
      <c r="T113" s="57"/>
      <c r="U113" s="24"/>
    </row>
    <row r="114" spans="1:22" s="32" customFormat="1" ht="11.25" customHeight="1" x14ac:dyDescent="0.2">
      <c r="A114" s="31">
        <v>2010</v>
      </c>
      <c r="B114" s="13">
        <f t="shared" ref="B114:M114" si="55">B21+B52+B83</f>
        <v>55288.659040000006</v>
      </c>
      <c r="C114" s="13">
        <f t="shared" si="55"/>
        <v>66579.315119999999</v>
      </c>
      <c r="D114" s="13">
        <f t="shared" si="55"/>
        <v>84085.092820000005</v>
      </c>
      <c r="E114" s="13">
        <f t="shared" si="55"/>
        <v>103871.16719000001</v>
      </c>
      <c r="F114" s="13">
        <f t="shared" si="55"/>
        <v>82743.192879999988</v>
      </c>
      <c r="G114" s="13">
        <f t="shared" si="55"/>
        <v>98653.203700000013</v>
      </c>
      <c r="H114" s="13">
        <f t="shared" si="55"/>
        <v>112777.82958000001</v>
      </c>
      <c r="I114" s="13">
        <f t="shared" si="55"/>
        <v>76184.773940000014</v>
      </c>
      <c r="J114" s="13">
        <f t="shared" si="55"/>
        <v>98813.043669999985</v>
      </c>
      <c r="K114" s="13">
        <f t="shared" si="55"/>
        <v>84621.644070000009</v>
      </c>
      <c r="L114" s="13">
        <f t="shared" si="55"/>
        <v>93853.579509999996</v>
      </c>
      <c r="M114" s="13">
        <f t="shared" si="55"/>
        <v>84861.527789999993</v>
      </c>
      <c r="N114" s="13">
        <f t="shared" si="37"/>
        <v>205953.06698</v>
      </c>
      <c r="O114" s="13">
        <f t="shared" si="38"/>
        <v>285267.56377000001</v>
      </c>
      <c r="P114" s="13">
        <f t="shared" si="39"/>
        <v>287775.64718999999</v>
      </c>
      <c r="Q114" s="13">
        <f t="shared" si="40"/>
        <v>263336.75136999995</v>
      </c>
      <c r="R114" s="13">
        <f t="shared" si="35"/>
        <v>1042333.0293099999</v>
      </c>
      <c r="S114" s="13">
        <f t="shared" si="41"/>
        <v>971883.60492999991</v>
      </c>
      <c r="T114" s="57"/>
      <c r="U114" s="24"/>
    </row>
    <row r="115" spans="1:22" ht="11.25" customHeight="1" x14ac:dyDescent="0.2">
      <c r="A115" s="31">
        <v>2011</v>
      </c>
      <c r="B115" s="13">
        <f t="shared" ref="B115:M115" si="56">B22+B53+B84</f>
        <v>76048.426640000005</v>
      </c>
      <c r="C115" s="13">
        <f t="shared" si="56"/>
        <v>75392.038650000002</v>
      </c>
      <c r="D115" s="13">
        <f t="shared" si="56"/>
        <v>115165.12442000001</v>
      </c>
      <c r="E115" s="13">
        <f t="shared" si="56"/>
        <v>106301.77297000001</v>
      </c>
      <c r="F115" s="13">
        <f t="shared" si="56"/>
        <v>119062.14216999999</v>
      </c>
      <c r="G115" s="13">
        <f t="shared" si="56"/>
        <v>126074.35891000001</v>
      </c>
      <c r="H115" s="13">
        <f t="shared" si="56"/>
        <v>89002.932260000016</v>
      </c>
      <c r="I115" s="13">
        <f t="shared" si="56"/>
        <v>120294.07387999998</v>
      </c>
      <c r="J115" s="13">
        <f t="shared" si="56"/>
        <v>99054.354319999999</v>
      </c>
      <c r="K115" s="13">
        <f t="shared" si="56"/>
        <v>96704.540000000008</v>
      </c>
      <c r="L115" s="13">
        <f t="shared" si="56"/>
        <v>107254.07</v>
      </c>
      <c r="M115" s="13">
        <f t="shared" si="56"/>
        <v>91011.67</v>
      </c>
      <c r="N115" s="13">
        <f t="shared" si="37"/>
        <v>266605.58971000003</v>
      </c>
      <c r="O115" s="13">
        <f t="shared" si="38"/>
        <v>351438.27405000001</v>
      </c>
      <c r="P115" s="13">
        <f t="shared" si="39"/>
        <v>308351.36046</v>
      </c>
      <c r="Q115" s="13">
        <f t="shared" si="40"/>
        <v>294970.28000000003</v>
      </c>
      <c r="R115" s="13">
        <f t="shared" si="35"/>
        <v>1221365.50422</v>
      </c>
      <c r="S115" s="13">
        <f t="shared" si="41"/>
        <v>1189731.9755899999</v>
      </c>
      <c r="T115" s="57"/>
      <c r="V115" s="26"/>
    </row>
    <row r="116" spans="1:22" ht="11.25" customHeight="1" x14ac:dyDescent="0.2">
      <c r="A116" s="31">
        <v>2012</v>
      </c>
      <c r="B116" s="13">
        <f t="shared" ref="B116:M116" si="57">B23+B54+B85</f>
        <v>99948.3</v>
      </c>
      <c r="C116" s="13">
        <f t="shared" si="57"/>
        <v>80920.010000000009</v>
      </c>
      <c r="D116" s="13">
        <f t="shared" si="57"/>
        <v>109587.5</v>
      </c>
      <c r="E116" s="13">
        <f t="shared" si="57"/>
        <v>129794.92000000001</v>
      </c>
      <c r="F116" s="13">
        <f t="shared" si="57"/>
        <v>111847.8</v>
      </c>
      <c r="G116" s="13">
        <f t="shared" si="57"/>
        <v>116899.78</v>
      </c>
      <c r="H116" s="13">
        <f t="shared" si="57"/>
        <v>122203.43000000001</v>
      </c>
      <c r="I116" s="13">
        <f t="shared" si="57"/>
        <v>109453.06000000001</v>
      </c>
      <c r="J116" s="13">
        <f t="shared" si="57"/>
        <v>100596.17</v>
      </c>
      <c r="K116" s="13">
        <f t="shared" si="57"/>
        <v>98990.02</v>
      </c>
      <c r="L116" s="13">
        <f t="shared" si="57"/>
        <v>106223.98</v>
      </c>
      <c r="M116" s="13">
        <f t="shared" si="57"/>
        <v>85641.510000000009</v>
      </c>
      <c r="N116" s="13">
        <f t="shared" si="37"/>
        <v>290455.81</v>
      </c>
      <c r="O116" s="13">
        <f t="shared" si="38"/>
        <v>358542.5</v>
      </c>
      <c r="P116" s="13">
        <f t="shared" si="39"/>
        <v>332252.66000000003</v>
      </c>
      <c r="Q116" s="13">
        <f t="shared" si="40"/>
        <v>290855.51</v>
      </c>
      <c r="R116" s="13">
        <f t="shared" si="35"/>
        <v>1272106.4800000002</v>
      </c>
      <c r="S116" s="13">
        <f t="shared" si="41"/>
        <v>1276221.2500000002</v>
      </c>
      <c r="T116" s="57"/>
    </row>
    <row r="117" spans="1:22" ht="11.25" customHeight="1" x14ac:dyDescent="0.2">
      <c r="A117" s="31">
        <v>2013</v>
      </c>
      <c r="B117" s="13">
        <f t="shared" ref="B117:M117" si="58">B24+B55+B86</f>
        <v>100663.69</v>
      </c>
      <c r="C117" s="13">
        <f t="shared" si="58"/>
        <v>67650.28</v>
      </c>
      <c r="D117" s="13">
        <f t="shared" si="58"/>
        <v>87079.01999999999</v>
      </c>
      <c r="E117" s="13">
        <f t="shared" si="58"/>
        <v>99939.010000770009</v>
      </c>
      <c r="F117" s="13">
        <f t="shared" si="58"/>
        <v>87914.67</v>
      </c>
      <c r="G117" s="13">
        <f t="shared" si="58"/>
        <v>83414.98000000001</v>
      </c>
      <c r="H117" s="13">
        <f t="shared" si="58"/>
        <v>101568.98999999999</v>
      </c>
      <c r="I117" s="13">
        <f t="shared" si="58"/>
        <v>96371.67</v>
      </c>
      <c r="J117" s="13">
        <f t="shared" si="58"/>
        <v>84157.66</v>
      </c>
      <c r="K117" s="13">
        <f t="shared" si="58"/>
        <v>73743.680000000008</v>
      </c>
      <c r="L117" s="13">
        <f t="shared" si="58"/>
        <v>83515.22</v>
      </c>
      <c r="M117" s="13">
        <f t="shared" si="58"/>
        <v>67220.17</v>
      </c>
      <c r="N117" s="13">
        <f t="shared" si="37"/>
        <v>255392.99</v>
      </c>
      <c r="O117" s="13">
        <f t="shared" si="38"/>
        <v>271268.66000077</v>
      </c>
      <c r="P117" s="13">
        <f t="shared" si="39"/>
        <v>282098.31999999995</v>
      </c>
      <c r="Q117" s="13">
        <f t="shared" si="40"/>
        <v>224479.07</v>
      </c>
      <c r="R117" s="13">
        <f t="shared" si="35"/>
        <v>1033239.0400007701</v>
      </c>
      <c r="S117" s="13">
        <f t="shared" si="41"/>
        <v>1099615.48000077</v>
      </c>
      <c r="T117" s="57"/>
    </row>
    <row r="118" spans="1:22" ht="11.25" customHeight="1" x14ac:dyDescent="0.2">
      <c r="A118" s="31">
        <v>2014</v>
      </c>
      <c r="B118" s="13">
        <f t="shared" ref="B118:M118" si="59">B25+B56+B87</f>
        <v>72951.720710000009</v>
      </c>
      <c r="C118" s="13">
        <f t="shared" si="59"/>
        <v>51672.57</v>
      </c>
      <c r="D118" s="13">
        <f t="shared" si="59"/>
        <v>72245.34</v>
      </c>
      <c r="E118" s="13">
        <f t="shared" si="59"/>
        <v>74632.040000000008</v>
      </c>
      <c r="F118" s="13">
        <f t="shared" si="59"/>
        <v>90006.569999999992</v>
      </c>
      <c r="G118" s="13">
        <f t="shared" si="59"/>
        <v>64353.26</v>
      </c>
      <c r="H118" s="13">
        <f t="shared" si="59"/>
        <v>85330.59</v>
      </c>
      <c r="I118" s="13">
        <f t="shared" si="59"/>
        <v>69126.5</v>
      </c>
      <c r="J118" s="13">
        <f t="shared" si="59"/>
        <v>96945.13</v>
      </c>
      <c r="K118" s="13">
        <f t="shared" si="59"/>
        <v>81587.930000000008</v>
      </c>
      <c r="L118" s="13">
        <f t="shared" si="59"/>
        <v>72662.27</v>
      </c>
      <c r="M118" s="13">
        <f t="shared" si="59"/>
        <v>72049.64</v>
      </c>
      <c r="N118" s="13">
        <f t="shared" si="37"/>
        <v>196869.63071</v>
      </c>
      <c r="O118" s="13">
        <f t="shared" si="38"/>
        <v>228991.87</v>
      </c>
      <c r="P118" s="13">
        <f t="shared" si="39"/>
        <v>251402.22</v>
      </c>
      <c r="Q118" s="13">
        <f t="shared" si="40"/>
        <v>226299.84000000003</v>
      </c>
      <c r="R118" s="13">
        <f t="shared" si="35"/>
        <v>903563.56071000011</v>
      </c>
      <c r="S118" s="13">
        <f t="shared" si="41"/>
        <v>901742.79070999997</v>
      </c>
      <c r="T118" s="57"/>
      <c r="U118" s="12"/>
    </row>
    <row r="119" spans="1:22" ht="11.25" customHeight="1" x14ac:dyDescent="0.2">
      <c r="A119" s="31">
        <v>2015</v>
      </c>
      <c r="B119" s="13">
        <f t="shared" ref="B119:M119" si="60">B26+B57+B88</f>
        <v>80422.12000000001</v>
      </c>
      <c r="C119" s="13">
        <f t="shared" si="60"/>
        <v>56182.51</v>
      </c>
      <c r="D119" s="13">
        <f t="shared" si="60"/>
        <v>73974.929999999993</v>
      </c>
      <c r="E119" s="13">
        <f t="shared" si="60"/>
        <v>90603.39</v>
      </c>
      <c r="F119" s="13">
        <f t="shared" si="60"/>
        <v>88215.35</v>
      </c>
      <c r="G119" s="13">
        <f t="shared" si="60"/>
        <v>93111.3</v>
      </c>
      <c r="H119" s="13">
        <f t="shared" si="60"/>
        <v>99954.069999999992</v>
      </c>
      <c r="I119" s="13">
        <f t="shared" si="60"/>
        <v>75523.960000000006</v>
      </c>
      <c r="J119" s="13">
        <f t="shared" si="60"/>
        <v>83781.340000000011</v>
      </c>
      <c r="K119" s="13">
        <f t="shared" si="60"/>
        <v>76198.69</v>
      </c>
      <c r="L119" s="13">
        <f t="shared" si="60"/>
        <v>70358.509999999995</v>
      </c>
      <c r="M119" s="13">
        <f t="shared" si="60"/>
        <v>82479.450000000012</v>
      </c>
      <c r="N119" s="13">
        <f t="shared" si="37"/>
        <v>210579.56</v>
      </c>
      <c r="O119" s="13">
        <f t="shared" si="38"/>
        <v>271930.03999999998</v>
      </c>
      <c r="P119" s="13">
        <f t="shared" si="39"/>
        <v>259259.37</v>
      </c>
      <c r="Q119" s="13">
        <f t="shared" si="40"/>
        <v>229036.65000000002</v>
      </c>
      <c r="R119" s="13">
        <f t="shared" si="35"/>
        <v>970805.61999999988</v>
      </c>
      <c r="S119" s="13">
        <f t="shared" si="41"/>
        <v>968068.80999999994</v>
      </c>
      <c r="T119" s="57"/>
      <c r="U119" s="12"/>
    </row>
    <row r="120" spans="1:22" ht="11.25" customHeight="1" x14ac:dyDescent="0.2">
      <c r="A120" s="31">
        <v>2016</v>
      </c>
      <c r="B120" s="13">
        <f t="shared" ref="B120:M120" si="61">B27+B58+B89</f>
        <v>58247.65</v>
      </c>
      <c r="C120" s="13">
        <f t="shared" si="61"/>
        <v>79485.459999999992</v>
      </c>
      <c r="D120" s="13">
        <f t="shared" si="61"/>
        <v>74446.34</v>
      </c>
      <c r="E120" s="13">
        <f t="shared" si="61"/>
        <v>86380.24</v>
      </c>
      <c r="F120" s="13">
        <f t="shared" si="61"/>
        <v>79666.19</v>
      </c>
      <c r="G120" s="13">
        <f t="shared" si="61"/>
        <v>106814.63</v>
      </c>
      <c r="H120" s="13">
        <f t="shared" si="61"/>
        <v>88612.15</v>
      </c>
      <c r="I120" s="13">
        <f t="shared" si="61"/>
        <v>94406.92</v>
      </c>
      <c r="J120" s="13">
        <f t="shared" si="61"/>
        <v>87691.91</v>
      </c>
      <c r="K120" s="13">
        <f t="shared" si="61"/>
        <v>67754.92</v>
      </c>
      <c r="L120" s="13">
        <f t="shared" si="61"/>
        <v>87547.540000000008</v>
      </c>
      <c r="M120" s="13">
        <f t="shared" si="61"/>
        <v>78421.34</v>
      </c>
      <c r="N120" s="13">
        <f t="shared" si="37"/>
        <v>212179.44999999998</v>
      </c>
      <c r="O120" s="13">
        <f t="shared" si="38"/>
        <v>272861.06</v>
      </c>
      <c r="P120" s="13">
        <f t="shared" si="39"/>
        <v>270710.98</v>
      </c>
      <c r="Q120" s="13">
        <f t="shared" si="40"/>
        <v>233723.80000000002</v>
      </c>
      <c r="R120" s="13">
        <f t="shared" ref="R120:R125" si="62">SUM(B120:M120)</f>
        <v>989475.29000000015</v>
      </c>
      <c r="S120" s="13">
        <f t="shared" si="41"/>
        <v>984788.14000000013</v>
      </c>
      <c r="T120" s="57"/>
      <c r="U120" s="12"/>
    </row>
    <row r="121" spans="1:22" ht="11.25" customHeight="1" x14ac:dyDescent="0.2">
      <c r="A121" s="31">
        <v>2017</v>
      </c>
      <c r="B121" s="13">
        <f t="shared" ref="B121:M121" si="63">B28+B59+B90</f>
        <v>82268.825620000003</v>
      </c>
      <c r="C121" s="13">
        <f t="shared" si="63"/>
        <v>71723.530759999994</v>
      </c>
      <c r="D121" s="13">
        <f t="shared" si="63"/>
        <v>92627.041790000003</v>
      </c>
      <c r="E121" s="13">
        <f t="shared" si="63"/>
        <v>77336.061669999996</v>
      </c>
      <c r="F121" s="13">
        <f t="shared" si="63"/>
        <v>107579.05331</v>
      </c>
      <c r="G121" s="13">
        <f t="shared" si="63"/>
        <v>94474.803270000004</v>
      </c>
      <c r="H121" s="13">
        <f t="shared" si="63"/>
        <v>97200.44789000001</v>
      </c>
      <c r="I121" s="13">
        <f t="shared" si="63"/>
        <v>89563.510499999989</v>
      </c>
      <c r="J121" s="13">
        <f t="shared" si="63"/>
        <v>82735.649250000002</v>
      </c>
      <c r="K121" s="13">
        <f t="shared" si="63"/>
        <v>71593.046170000001</v>
      </c>
      <c r="L121" s="13">
        <f t="shared" si="63"/>
        <v>85292.110690000001</v>
      </c>
      <c r="M121" s="13">
        <f t="shared" si="63"/>
        <v>101700.82529000001</v>
      </c>
      <c r="N121" s="13">
        <f t="shared" si="37"/>
        <v>246619.39817</v>
      </c>
      <c r="O121" s="13">
        <f t="shared" si="38"/>
        <v>279389.91824999999</v>
      </c>
      <c r="P121" s="13">
        <f t="shared" si="39"/>
        <v>269499.60764</v>
      </c>
      <c r="Q121" s="13">
        <f t="shared" si="40"/>
        <v>258585.98215</v>
      </c>
      <c r="R121" s="13">
        <f t="shared" si="62"/>
        <v>1054094.9062099999</v>
      </c>
      <c r="S121" s="13">
        <f t="shared" si="41"/>
        <v>1029232.72406</v>
      </c>
      <c r="T121" s="57"/>
      <c r="U121" s="12"/>
    </row>
    <row r="122" spans="1:22" ht="11.25" customHeight="1" x14ac:dyDescent="0.2">
      <c r="A122" s="31">
        <v>2018</v>
      </c>
      <c r="B122" s="13">
        <f t="shared" ref="B122:M122" si="64">B29+B60+B91</f>
        <v>72562.463340000002</v>
      </c>
      <c r="C122" s="13">
        <f t="shared" si="64"/>
        <v>69000.651850000009</v>
      </c>
      <c r="D122" s="13">
        <f t="shared" si="64"/>
        <v>83003.922380000004</v>
      </c>
      <c r="E122" s="13">
        <f t="shared" si="64"/>
        <v>101993.22532000001</v>
      </c>
      <c r="F122" s="13">
        <f t="shared" si="64"/>
        <v>92235.446800000005</v>
      </c>
      <c r="G122" s="13">
        <f t="shared" si="64"/>
        <v>95856.873980000018</v>
      </c>
      <c r="H122" s="13">
        <f t="shared" si="64"/>
        <v>92562.935490000003</v>
      </c>
      <c r="I122" s="13">
        <f t="shared" si="64"/>
        <v>94411.156199999998</v>
      </c>
      <c r="J122" s="13">
        <f t="shared" si="64"/>
        <v>87699.061169999986</v>
      </c>
      <c r="K122" s="13">
        <f t="shared" si="64"/>
        <v>81141.930160000004</v>
      </c>
      <c r="L122" s="13">
        <f t="shared" si="64"/>
        <v>60438.302320000003</v>
      </c>
      <c r="M122" s="13">
        <f t="shared" si="64"/>
        <v>77880.97686000001</v>
      </c>
      <c r="N122" s="13">
        <f t="shared" si="37"/>
        <v>224567.03757000001</v>
      </c>
      <c r="O122" s="13">
        <f t="shared" si="38"/>
        <v>290085.54610000004</v>
      </c>
      <c r="P122" s="13">
        <f t="shared" si="39"/>
        <v>274673.15285999997</v>
      </c>
      <c r="Q122" s="13">
        <f t="shared" si="40"/>
        <v>219461.20934</v>
      </c>
      <c r="R122" s="13">
        <f t="shared" si="62"/>
        <v>1008786.9458700002</v>
      </c>
      <c r="S122" s="13">
        <f t="shared" si="41"/>
        <v>1047911.7186800002</v>
      </c>
      <c r="T122" s="57"/>
      <c r="U122" s="12"/>
    </row>
    <row r="123" spans="1:22" ht="11.25" customHeight="1" x14ac:dyDescent="0.2">
      <c r="A123" s="31">
        <v>2019</v>
      </c>
      <c r="B123" s="13">
        <f t="shared" ref="B123:M123" si="65">B30+B61+B92</f>
        <v>67727.504939999999</v>
      </c>
      <c r="C123" s="13">
        <f t="shared" si="65"/>
        <v>74557.175620000009</v>
      </c>
      <c r="D123" s="13">
        <f t="shared" si="65"/>
        <v>79389.250940000013</v>
      </c>
      <c r="E123" s="13">
        <f t="shared" si="65"/>
        <v>101185.75403000001</v>
      </c>
      <c r="F123" s="13">
        <f t="shared" si="65"/>
        <v>99602.640450000006</v>
      </c>
      <c r="G123" s="13">
        <f t="shared" si="65"/>
        <v>92283.676930000001</v>
      </c>
      <c r="H123" s="13">
        <f t="shared" si="65"/>
        <v>90839.946119999993</v>
      </c>
      <c r="I123" s="13">
        <f t="shared" si="65"/>
        <v>77139.962230000005</v>
      </c>
      <c r="J123" s="13">
        <f t="shared" si="65"/>
        <v>82060.981620000006</v>
      </c>
      <c r="K123" s="13">
        <f t="shared" si="65"/>
        <v>75098.035310000007</v>
      </c>
      <c r="L123" s="13">
        <f t="shared" si="65"/>
        <v>70939.140790000005</v>
      </c>
      <c r="M123" s="13">
        <f t="shared" si="65"/>
        <v>64629.197460000003</v>
      </c>
      <c r="N123" s="13">
        <f t="shared" si="37"/>
        <v>221673.93150000001</v>
      </c>
      <c r="O123" s="13">
        <f t="shared" si="38"/>
        <v>293072.07141000003</v>
      </c>
      <c r="P123" s="13">
        <f t="shared" si="39"/>
        <v>250040.88996999999</v>
      </c>
      <c r="Q123" s="13">
        <f t="shared" si="40"/>
        <v>210666.37356000001</v>
      </c>
      <c r="R123" s="13">
        <f t="shared" si="62"/>
        <v>975453.26643999992</v>
      </c>
      <c r="S123" s="13">
        <f t="shared" si="41"/>
        <v>984248.10222</v>
      </c>
      <c r="T123" s="57"/>
      <c r="U123" s="12"/>
    </row>
    <row r="124" spans="1:22" ht="11.25" customHeight="1" x14ac:dyDescent="0.2">
      <c r="A124" s="31">
        <v>2020</v>
      </c>
      <c r="B124" s="13">
        <f t="shared" ref="B124:M124" si="66">B31+B62+B93</f>
        <v>68645.842779999992</v>
      </c>
      <c r="C124" s="13">
        <f t="shared" si="66"/>
        <v>65252.21675</v>
      </c>
      <c r="D124" s="13">
        <f t="shared" si="66"/>
        <v>68302.98732</v>
      </c>
      <c r="E124" s="13">
        <f t="shared" si="66"/>
        <v>65193.686940000007</v>
      </c>
      <c r="F124" s="13">
        <f t="shared" si="66"/>
        <v>72023.541280000005</v>
      </c>
      <c r="G124" s="13">
        <f t="shared" si="66"/>
        <v>76095.51039000001</v>
      </c>
      <c r="H124" s="13">
        <f t="shared" si="66"/>
        <v>79457.378519999998</v>
      </c>
      <c r="I124" s="13">
        <f t="shared" si="66"/>
        <v>63048.853770000002</v>
      </c>
      <c r="J124" s="13">
        <f t="shared" si="66"/>
        <v>74827.028049999994</v>
      </c>
      <c r="K124" s="13">
        <f t="shared" si="66"/>
        <v>72959.31594</v>
      </c>
      <c r="L124" s="13">
        <f t="shared" si="66"/>
        <v>62178.54234</v>
      </c>
      <c r="M124" s="13">
        <f t="shared" si="66"/>
        <v>74354.444760000013</v>
      </c>
      <c r="N124" s="13">
        <f t="shared" si="37"/>
        <v>202201.04684999998</v>
      </c>
      <c r="O124" s="13">
        <f t="shared" si="38"/>
        <v>213312.73861000003</v>
      </c>
      <c r="P124" s="13">
        <f t="shared" si="39"/>
        <v>217333.26034000001</v>
      </c>
      <c r="Q124" s="13">
        <f t="shared" si="40"/>
        <v>209492.30304</v>
      </c>
      <c r="R124" s="13">
        <f t="shared" si="62"/>
        <v>842339.34883999999</v>
      </c>
      <c r="S124" s="13">
        <f t="shared" si="41"/>
        <v>843513.41935999994</v>
      </c>
      <c r="T124" s="57"/>
      <c r="U124" s="12"/>
    </row>
    <row r="125" spans="1:22" ht="11.25" customHeight="1" x14ac:dyDescent="0.2">
      <c r="A125" s="31">
        <v>2021</v>
      </c>
      <c r="B125" s="13">
        <f t="shared" ref="B125:M125" si="67">B32+B63+B94</f>
        <v>56924.242559999999</v>
      </c>
      <c r="C125" s="13">
        <f t="shared" si="67"/>
        <v>50546.013249999996</v>
      </c>
      <c r="D125" s="13">
        <f t="shared" si="67"/>
        <v>57760.141850000007</v>
      </c>
      <c r="E125" s="13">
        <f t="shared" si="67"/>
        <v>77464.778460000016</v>
      </c>
      <c r="F125" s="13">
        <f t="shared" si="67"/>
        <v>69835.871419999996</v>
      </c>
      <c r="G125" s="13">
        <f t="shared" si="67"/>
        <v>75486.212189999991</v>
      </c>
      <c r="H125" s="13">
        <f t="shared" si="67"/>
        <v>62357.297570000002</v>
      </c>
      <c r="I125" s="13">
        <f t="shared" si="67"/>
        <v>64845.979180000002</v>
      </c>
      <c r="J125" s="13">
        <f t="shared" si="67"/>
        <v>70248.62705000001</v>
      </c>
      <c r="K125" s="13">
        <f t="shared" si="67"/>
        <v>58067.082970000003</v>
      </c>
      <c r="L125" s="13">
        <f t="shared" si="67"/>
        <v>52664.890299999999</v>
      </c>
      <c r="M125" s="13">
        <f t="shared" si="67"/>
        <v>76603.573480000006</v>
      </c>
      <c r="N125" s="13">
        <f t="shared" si="37"/>
        <v>165230.39766000002</v>
      </c>
      <c r="O125" s="13">
        <f t="shared" si="38"/>
        <v>222786.86207</v>
      </c>
      <c r="P125" s="13">
        <f t="shared" si="39"/>
        <v>197451.90380000003</v>
      </c>
      <c r="Q125" s="13">
        <f t="shared" si="40"/>
        <v>187335.54675000001</v>
      </c>
      <c r="R125" s="30">
        <f t="shared" si="62"/>
        <v>772804.71028</v>
      </c>
      <c r="S125" s="13">
        <f t="shared" si="41"/>
        <v>794961.46657000005</v>
      </c>
      <c r="T125" s="57"/>
      <c r="U125" s="12"/>
    </row>
    <row r="126" spans="1:22" ht="11.25" customHeight="1" x14ac:dyDescent="0.2">
      <c r="A126" s="22">
        <v>2022</v>
      </c>
      <c r="B126" s="13">
        <f t="shared" ref="B126:H128" si="68">B33+B64+B95</f>
        <v>56215.218090000002</v>
      </c>
      <c r="C126" s="13">
        <f t="shared" si="68"/>
        <v>46208.876930000006</v>
      </c>
      <c r="D126" s="13">
        <f t="shared" si="68"/>
        <v>54098.686700000006</v>
      </c>
      <c r="E126" s="13">
        <f t="shared" si="68"/>
        <v>58485.061430000002</v>
      </c>
      <c r="F126" s="30">
        <f t="shared" si="68"/>
        <v>61468.954790000003</v>
      </c>
      <c r="G126" s="30">
        <v>84009.901060000004</v>
      </c>
      <c r="H126" s="30">
        <f t="shared" ref="H126:M128" si="69">H33+H64+H95</f>
        <v>62009.997600000002</v>
      </c>
      <c r="I126" s="30">
        <f t="shared" si="69"/>
        <v>61847.913679999998</v>
      </c>
      <c r="J126" s="30">
        <f t="shared" si="69"/>
        <v>58079.964329999995</v>
      </c>
      <c r="K126" s="30">
        <f t="shared" si="69"/>
        <v>68925.855930000005</v>
      </c>
      <c r="L126" s="30">
        <f t="shared" si="69"/>
        <v>67488.407330000002</v>
      </c>
      <c r="M126" s="30">
        <f t="shared" si="69"/>
        <v>58730.764170000002</v>
      </c>
      <c r="N126" s="13">
        <f t="shared" ref="N126:N128" si="70">SUM(B126:D126)</f>
        <v>156522.78172000003</v>
      </c>
      <c r="O126" s="13">
        <f t="shared" ref="O126:O128" si="71">SUM(E126:G126)</f>
        <v>203963.91727999999</v>
      </c>
      <c r="P126" s="13">
        <f t="shared" ref="P126:P128" si="72">SUM(H126:J126)</f>
        <v>181937.87560999999</v>
      </c>
      <c r="Q126" s="13">
        <f t="shared" ref="Q126" si="73">SUM(K126:M126)</f>
        <v>195145.02743000002</v>
      </c>
      <c r="R126" s="30">
        <f t="shared" ref="R126" si="74">SUM(B126:M126)</f>
        <v>737569.60203999991</v>
      </c>
      <c r="S126" s="30">
        <f t="shared" si="41"/>
        <v>729760.12135999999</v>
      </c>
      <c r="T126" s="57"/>
    </row>
    <row r="127" spans="1:22" x14ac:dyDescent="0.2">
      <c r="A127" s="8">
        <v>2023</v>
      </c>
      <c r="B127" s="30">
        <f t="shared" si="68"/>
        <v>11386.26468</v>
      </c>
      <c r="C127" s="30">
        <f t="shared" si="68"/>
        <v>57910.920190000012</v>
      </c>
      <c r="D127" s="30">
        <f t="shared" si="68"/>
        <v>67405.195729999992</v>
      </c>
      <c r="E127" s="30">
        <f t="shared" si="68"/>
        <v>70500.999360000002</v>
      </c>
      <c r="F127" s="30">
        <f t="shared" si="68"/>
        <v>70632.240279999998</v>
      </c>
      <c r="G127" s="30">
        <v>84009.901060000004</v>
      </c>
      <c r="H127" s="30">
        <f t="shared" si="69"/>
        <v>77259.582079999993</v>
      </c>
      <c r="I127" s="30">
        <f t="shared" si="69"/>
        <v>77524.64979000001</v>
      </c>
      <c r="J127" s="30">
        <f t="shared" si="69"/>
        <v>61176.253640000003</v>
      </c>
      <c r="K127" s="30">
        <f t="shared" si="69"/>
        <v>81207.366239999988</v>
      </c>
      <c r="L127" s="30">
        <f t="shared" si="69"/>
        <v>70905.686590000012</v>
      </c>
      <c r="M127" s="30">
        <f t="shared" si="69"/>
        <v>42551.623460000003</v>
      </c>
      <c r="N127" s="30">
        <f t="shared" si="70"/>
        <v>136702.3806</v>
      </c>
      <c r="O127" s="30">
        <f t="shared" si="71"/>
        <v>225143.14069999999</v>
      </c>
      <c r="P127" s="13">
        <f t="shared" si="72"/>
        <v>215960.48551000003</v>
      </c>
      <c r="Q127" s="13">
        <f t="shared" ref="Q127" si="75">SUM(K127:M127)</f>
        <v>194664.67629</v>
      </c>
      <c r="R127" s="13">
        <f t="shared" ref="R127" si="76">SUM(B127:M127)</f>
        <v>772470.68310000002</v>
      </c>
      <c r="S127" s="30">
        <f t="shared" si="41"/>
        <v>772951.03423999995</v>
      </c>
      <c r="T127" s="57"/>
    </row>
    <row r="128" spans="1:22" x14ac:dyDescent="0.2">
      <c r="A128" s="9">
        <v>2024</v>
      </c>
      <c r="B128" s="50">
        <f>B35+B66+B97</f>
        <v>81716.482270000008</v>
      </c>
      <c r="C128" s="50">
        <f>C35+C66+C97</f>
        <v>86023.18763</v>
      </c>
      <c r="D128" s="50">
        <f t="shared" si="68"/>
        <v>83457.134440000009</v>
      </c>
      <c r="E128" s="50">
        <f t="shared" si="68"/>
        <v>88760.414160000015</v>
      </c>
      <c r="F128" s="50">
        <f t="shared" si="68"/>
        <v>96990.662549999994</v>
      </c>
      <c r="G128" s="50">
        <f t="shared" si="68"/>
        <v>94083.591109999994</v>
      </c>
      <c r="H128" s="50">
        <f t="shared" si="68"/>
        <v>142302.49825</v>
      </c>
      <c r="I128" s="50">
        <f t="shared" si="69"/>
        <v>81030.677990000011</v>
      </c>
      <c r="J128" s="50">
        <f>J35+J66+J97</f>
        <v>91254.099280000009</v>
      </c>
      <c r="K128" s="50" t="s">
        <v>15</v>
      </c>
      <c r="L128" s="50" t="s">
        <v>15</v>
      </c>
      <c r="M128" s="50" t="s">
        <v>15</v>
      </c>
      <c r="N128" s="51">
        <f t="shared" si="70"/>
        <v>251196.80434000003</v>
      </c>
      <c r="O128" s="50">
        <f t="shared" si="71"/>
        <v>279834.66781999997</v>
      </c>
      <c r="P128" s="50">
        <f t="shared" si="72"/>
        <v>314587.27552000002</v>
      </c>
      <c r="Q128" s="50" t="s">
        <v>15</v>
      </c>
      <c r="R128" s="50" t="s">
        <v>15</v>
      </c>
      <c r="S128" s="50">
        <f t="shared" si="41"/>
        <v>1040283.4239700001</v>
      </c>
      <c r="T128" s="57"/>
    </row>
    <row r="129" spans="1:21" s="8" customFormat="1" ht="11.25" customHeight="1" x14ac:dyDescent="0.2">
      <c r="A129" s="8" t="s">
        <v>335</v>
      </c>
      <c r="B129" s="12"/>
      <c r="C129" s="12"/>
      <c r="D129" s="12"/>
      <c r="E129" s="12"/>
      <c r="F129" s="12"/>
      <c r="G129" s="12"/>
      <c r="H129" s="12"/>
      <c r="I129" s="12"/>
      <c r="J129" s="12"/>
      <c r="K129" s="12"/>
      <c r="L129" s="12"/>
      <c r="M129" s="12"/>
      <c r="N129" s="12"/>
      <c r="O129" s="12"/>
      <c r="P129" s="12"/>
      <c r="Q129" s="12"/>
      <c r="R129" s="12"/>
      <c r="S129" s="12"/>
    </row>
    <row r="130" spans="1:21" s="8" customFormat="1" x14ac:dyDescent="0.2">
      <c r="A130" s="61" t="s">
        <v>350</v>
      </c>
      <c r="B130" s="61"/>
      <c r="C130" s="61"/>
      <c r="D130" s="61"/>
      <c r="E130" s="61"/>
      <c r="F130" s="61"/>
      <c r="G130" s="61"/>
      <c r="H130" s="61"/>
      <c r="I130" s="61"/>
      <c r="J130" s="61"/>
      <c r="K130" s="61"/>
      <c r="L130" s="61"/>
      <c r="M130" s="61"/>
      <c r="N130" s="61"/>
      <c r="O130" s="61"/>
      <c r="P130" s="61"/>
      <c r="Q130" s="61"/>
      <c r="R130" s="61"/>
      <c r="S130" s="61"/>
    </row>
    <row r="131" spans="1:21" x14ac:dyDescent="0.2">
      <c r="A131" s="8" t="s">
        <v>373</v>
      </c>
      <c r="B131" s="12"/>
      <c r="C131" s="12"/>
      <c r="D131" s="12"/>
      <c r="E131" s="12"/>
      <c r="F131" s="12"/>
      <c r="G131" s="12"/>
      <c r="H131" s="12"/>
      <c r="I131" s="12"/>
      <c r="J131" s="12"/>
      <c r="K131" s="12"/>
      <c r="L131" s="12"/>
      <c r="M131" s="12"/>
      <c r="N131" s="12"/>
      <c r="O131" s="12"/>
      <c r="P131" s="12"/>
      <c r="Q131" s="12"/>
      <c r="R131" s="12"/>
      <c r="S131" s="12"/>
      <c r="U131" s="12"/>
    </row>
    <row r="132" spans="1:21" s="8" customFormat="1" ht="11.25" customHeight="1" x14ac:dyDescent="0.2">
      <c r="A132" s="8" t="s">
        <v>338</v>
      </c>
      <c r="B132" s="12"/>
      <c r="C132" s="12"/>
      <c r="D132" s="12"/>
      <c r="E132" s="12"/>
      <c r="F132" s="12"/>
      <c r="G132" s="12"/>
      <c r="H132" s="12"/>
      <c r="I132" s="12"/>
      <c r="J132" s="12"/>
      <c r="K132" s="12"/>
      <c r="L132" s="12"/>
      <c r="M132" s="12"/>
      <c r="N132" s="12"/>
      <c r="O132" s="12"/>
      <c r="P132" s="12"/>
      <c r="Q132" s="12"/>
      <c r="R132" s="12"/>
      <c r="S132" s="12"/>
    </row>
    <row r="133" spans="1:21" ht="11.25" customHeight="1" x14ac:dyDescent="0.2">
      <c r="A133" s="10" t="s">
        <v>339</v>
      </c>
      <c r="B133" s="12"/>
      <c r="C133" s="12"/>
      <c r="D133" s="12"/>
      <c r="E133" s="12"/>
      <c r="F133" s="12"/>
      <c r="G133" s="12"/>
      <c r="H133" s="12"/>
      <c r="I133" s="12"/>
      <c r="J133" s="12"/>
      <c r="K133" s="12"/>
      <c r="L133" s="12"/>
      <c r="M133" s="12"/>
      <c r="N133" s="12"/>
      <c r="O133" s="12"/>
      <c r="P133" s="12"/>
      <c r="Q133" s="12"/>
      <c r="R133" s="12"/>
      <c r="S133" s="12"/>
    </row>
    <row r="134" spans="1:21" ht="11.25" customHeight="1" x14ac:dyDescent="0.2">
      <c r="A134" s="8" t="s">
        <v>360</v>
      </c>
      <c r="B134" s="12"/>
      <c r="C134" s="12"/>
      <c r="D134" s="12"/>
      <c r="E134" s="12"/>
      <c r="F134" s="12"/>
      <c r="G134" s="12"/>
      <c r="H134" s="12"/>
      <c r="I134" s="12"/>
      <c r="J134" s="12"/>
      <c r="K134" s="12"/>
      <c r="L134" s="12"/>
      <c r="M134" s="12"/>
      <c r="N134" s="12"/>
      <c r="O134" s="12"/>
      <c r="P134" s="12"/>
      <c r="Q134" s="12"/>
      <c r="R134" s="12"/>
      <c r="S134" s="12"/>
    </row>
    <row r="135" spans="1:21" ht="11.25" customHeight="1" x14ac:dyDescent="0.2">
      <c r="A135" s="10" t="s">
        <v>371</v>
      </c>
      <c r="B135" s="12"/>
      <c r="C135" s="12"/>
      <c r="D135" s="12"/>
      <c r="E135" s="12"/>
      <c r="F135" s="12"/>
      <c r="G135" s="12"/>
      <c r="H135" s="12"/>
      <c r="I135" s="12"/>
      <c r="J135" s="12"/>
      <c r="K135" s="12"/>
      <c r="L135" s="12"/>
      <c r="M135" s="12"/>
      <c r="N135" s="12"/>
      <c r="O135" s="12"/>
      <c r="P135" s="12"/>
      <c r="Q135" s="12"/>
      <c r="R135" s="12"/>
      <c r="S135" s="12"/>
    </row>
    <row r="136" spans="1:21" ht="11.25" customHeight="1" x14ac:dyDescent="0.2">
      <c r="A136" s="24" t="s">
        <v>385</v>
      </c>
    </row>
    <row r="137" spans="1:21" x14ac:dyDescent="0.2">
      <c r="A137" s="2" t="s">
        <v>348</v>
      </c>
    </row>
    <row r="138" spans="1:21" ht="12.75" customHeight="1" x14ac:dyDescent="0.2">
      <c r="A138" s="8"/>
    </row>
    <row r="139" spans="1:21" ht="12.75" customHeight="1" x14ac:dyDescent="0.2">
      <c r="A139" s="8"/>
    </row>
    <row r="140" spans="1:21" ht="12.75" customHeight="1" x14ac:dyDescent="0.2">
      <c r="A140" s="8"/>
    </row>
  </sheetData>
  <pageMargins left="0.75" right="0.75" top="1" bottom="1" header="0.5" footer="0.5"/>
  <pageSetup scale="33"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38625-8701-4417-AF3B-1382520616B2}">
  <dimension ref="A1:AC60"/>
  <sheetViews>
    <sheetView zoomScale="90" zoomScaleNormal="90" workbookViewId="0">
      <pane xSplit="1" ySplit="6" topLeftCell="B7" activePane="bottomRight" state="frozen"/>
      <selection pane="topRight" activeCell="B1" sqref="B1"/>
      <selection pane="bottomLeft" activeCell="A7" sqref="A7"/>
      <selection pane="bottomRight"/>
    </sheetView>
  </sheetViews>
  <sheetFormatPr defaultRowHeight="11.25" x14ac:dyDescent="0.2"/>
  <cols>
    <col min="1" max="1" width="9.28515625" style="2" bestFit="1" customWidth="1"/>
    <col min="2" max="2" width="10.5703125" style="4" customWidth="1"/>
    <col min="3" max="3" width="10.7109375" style="4" customWidth="1"/>
    <col min="4" max="4" width="11.5703125" style="4" customWidth="1"/>
    <col min="5" max="5" width="10.5703125" style="4" customWidth="1"/>
    <col min="6" max="6" width="12.5703125" style="4" customWidth="1"/>
    <col min="7" max="7" width="9.42578125" style="4" bestFit="1" customWidth="1"/>
    <col min="8" max="8" width="11.85546875" style="4" bestFit="1" customWidth="1"/>
    <col min="9" max="9" width="10.42578125" style="4" customWidth="1"/>
    <col min="10" max="10" width="10.140625" style="4" customWidth="1"/>
    <col min="11" max="11" width="11.28515625" style="4" customWidth="1"/>
    <col min="12" max="12" width="10.7109375" style="4" customWidth="1"/>
    <col min="13" max="256" width="9.140625" style="2"/>
    <col min="257" max="257" width="9.28515625" style="2" bestFit="1" customWidth="1"/>
    <col min="258" max="258" width="10.5703125" style="2" customWidth="1"/>
    <col min="259" max="259" width="10.7109375" style="2" customWidth="1"/>
    <col min="260" max="260" width="11.5703125" style="2" customWidth="1"/>
    <col min="261" max="261" width="10.5703125" style="2" customWidth="1"/>
    <col min="262" max="262" width="12.5703125" style="2" customWidth="1"/>
    <col min="263" max="263" width="9.42578125" style="2" bestFit="1" customWidth="1"/>
    <col min="264" max="264" width="11.85546875" style="2" bestFit="1" customWidth="1"/>
    <col min="265" max="265" width="10.42578125" style="2" customWidth="1"/>
    <col min="266" max="266" width="10.140625" style="2" customWidth="1"/>
    <col min="267" max="267" width="11.28515625" style="2" customWidth="1"/>
    <col min="268" max="268" width="10.7109375" style="2" customWidth="1"/>
    <col min="269" max="512" width="9.140625" style="2"/>
    <col min="513" max="513" width="9.28515625" style="2" bestFit="1" customWidth="1"/>
    <col min="514" max="514" width="10.5703125" style="2" customWidth="1"/>
    <col min="515" max="515" width="10.7109375" style="2" customWidth="1"/>
    <col min="516" max="516" width="11.5703125" style="2" customWidth="1"/>
    <col min="517" max="517" width="10.5703125" style="2" customWidth="1"/>
    <col min="518" max="518" width="12.5703125" style="2" customWidth="1"/>
    <col min="519" max="519" width="9.42578125" style="2" bestFit="1" customWidth="1"/>
    <col min="520" max="520" width="11.85546875" style="2" bestFit="1" customWidth="1"/>
    <col min="521" max="521" width="10.42578125" style="2" customWidth="1"/>
    <col min="522" max="522" width="10.140625" style="2" customWidth="1"/>
    <col min="523" max="523" width="11.28515625" style="2" customWidth="1"/>
    <col min="524" max="524" width="10.7109375" style="2" customWidth="1"/>
    <col min="525" max="768" width="9.140625" style="2"/>
    <col min="769" max="769" width="9.28515625" style="2" bestFit="1" customWidth="1"/>
    <col min="770" max="770" width="10.5703125" style="2" customWidth="1"/>
    <col min="771" max="771" width="10.7109375" style="2" customWidth="1"/>
    <col min="772" max="772" width="11.5703125" style="2" customWidth="1"/>
    <col min="773" max="773" width="10.5703125" style="2" customWidth="1"/>
    <col min="774" max="774" width="12.5703125" style="2" customWidth="1"/>
    <col min="775" max="775" width="9.42578125" style="2" bestFit="1" customWidth="1"/>
    <col min="776" max="776" width="11.85546875" style="2" bestFit="1" customWidth="1"/>
    <col min="777" max="777" width="10.42578125" style="2" customWidth="1"/>
    <col min="778" max="778" width="10.140625" style="2" customWidth="1"/>
    <col min="779" max="779" width="11.28515625" style="2" customWidth="1"/>
    <col min="780" max="780" width="10.7109375" style="2" customWidth="1"/>
    <col min="781" max="1024" width="9.140625" style="2"/>
    <col min="1025" max="1025" width="9.28515625" style="2" bestFit="1" customWidth="1"/>
    <col min="1026" max="1026" width="10.5703125" style="2" customWidth="1"/>
    <col min="1027" max="1027" width="10.7109375" style="2" customWidth="1"/>
    <col min="1028" max="1028" width="11.5703125" style="2" customWidth="1"/>
    <col min="1029" max="1029" width="10.5703125" style="2" customWidth="1"/>
    <col min="1030" max="1030" width="12.5703125" style="2" customWidth="1"/>
    <col min="1031" max="1031" width="9.42578125" style="2" bestFit="1" customWidth="1"/>
    <col min="1032" max="1032" width="11.85546875" style="2" bestFit="1" customWidth="1"/>
    <col min="1033" max="1033" width="10.42578125" style="2" customWidth="1"/>
    <col min="1034" max="1034" width="10.140625" style="2" customWidth="1"/>
    <col min="1035" max="1035" width="11.28515625" style="2" customWidth="1"/>
    <col min="1036" max="1036" width="10.7109375" style="2" customWidth="1"/>
    <col min="1037" max="1280" width="9.140625" style="2"/>
    <col min="1281" max="1281" width="9.28515625" style="2" bestFit="1" customWidth="1"/>
    <col min="1282" max="1282" width="10.5703125" style="2" customWidth="1"/>
    <col min="1283" max="1283" width="10.7109375" style="2" customWidth="1"/>
    <col min="1284" max="1284" width="11.5703125" style="2" customWidth="1"/>
    <col min="1285" max="1285" width="10.5703125" style="2" customWidth="1"/>
    <col min="1286" max="1286" width="12.5703125" style="2" customWidth="1"/>
    <col min="1287" max="1287" width="9.42578125" style="2" bestFit="1" customWidth="1"/>
    <col min="1288" max="1288" width="11.85546875" style="2" bestFit="1" customWidth="1"/>
    <col min="1289" max="1289" width="10.42578125" style="2" customWidth="1"/>
    <col min="1290" max="1290" width="10.140625" style="2" customWidth="1"/>
    <col min="1291" max="1291" width="11.28515625" style="2" customWidth="1"/>
    <col min="1292" max="1292" width="10.7109375" style="2" customWidth="1"/>
    <col min="1293" max="1536" width="9.140625" style="2"/>
    <col min="1537" max="1537" width="9.28515625" style="2" bestFit="1" customWidth="1"/>
    <col min="1538" max="1538" width="10.5703125" style="2" customWidth="1"/>
    <col min="1539" max="1539" width="10.7109375" style="2" customWidth="1"/>
    <col min="1540" max="1540" width="11.5703125" style="2" customWidth="1"/>
    <col min="1541" max="1541" width="10.5703125" style="2" customWidth="1"/>
    <col min="1542" max="1542" width="12.5703125" style="2" customWidth="1"/>
    <col min="1543" max="1543" width="9.42578125" style="2" bestFit="1" customWidth="1"/>
    <col min="1544" max="1544" width="11.85546875" style="2" bestFit="1" customWidth="1"/>
    <col min="1545" max="1545" width="10.42578125" style="2" customWidth="1"/>
    <col min="1546" max="1546" width="10.140625" style="2" customWidth="1"/>
    <col min="1547" max="1547" width="11.28515625" style="2" customWidth="1"/>
    <col min="1548" max="1548" width="10.7109375" style="2" customWidth="1"/>
    <col min="1549" max="1792" width="9.140625" style="2"/>
    <col min="1793" max="1793" width="9.28515625" style="2" bestFit="1" customWidth="1"/>
    <col min="1794" max="1794" width="10.5703125" style="2" customWidth="1"/>
    <col min="1795" max="1795" width="10.7109375" style="2" customWidth="1"/>
    <col min="1796" max="1796" width="11.5703125" style="2" customWidth="1"/>
    <col min="1797" max="1797" width="10.5703125" style="2" customWidth="1"/>
    <col min="1798" max="1798" width="12.5703125" style="2" customWidth="1"/>
    <col min="1799" max="1799" width="9.42578125" style="2" bestFit="1" customWidth="1"/>
    <col min="1800" max="1800" width="11.85546875" style="2" bestFit="1" customWidth="1"/>
    <col min="1801" max="1801" width="10.42578125" style="2" customWidth="1"/>
    <col min="1802" max="1802" width="10.140625" style="2" customWidth="1"/>
    <col min="1803" max="1803" width="11.28515625" style="2" customWidth="1"/>
    <col min="1804" max="1804" width="10.7109375" style="2" customWidth="1"/>
    <col min="1805" max="2048" width="9.140625" style="2"/>
    <col min="2049" max="2049" width="9.28515625" style="2" bestFit="1" customWidth="1"/>
    <col min="2050" max="2050" width="10.5703125" style="2" customWidth="1"/>
    <col min="2051" max="2051" width="10.7109375" style="2" customWidth="1"/>
    <col min="2052" max="2052" width="11.5703125" style="2" customWidth="1"/>
    <col min="2053" max="2053" width="10.5703125" style="2" customWidth="1"/>
    <col min="2054" max="2054" width="12.5703125" style="2" customWidth="1"/>
    <col min="2055" max="2055" width="9.42578125" style="2" bestFit="1" customWidth="1"/>
    <col min="2056" max="2056" width="11.85546875" style="2" bestFit="1" customWidth="1"/>
    <col min="2057" max="2057" width="10.42578125" style="2" customWidth="1"/>
    <col min="2058" max="2058" width="10.140625" style="2" customWidth="1"/>
    <col min="2059" max="2059" width="11.28515625" style="2" customWidth="1"/>
    <col min="2060" max="2060" width="10.7109375" style="2" customWidth="1"/>
    <col min="2061" max="2304" width="9.140625" style="2"/>
    <col min="2305" max="2305" width="9.28515625" style="2" bestFit="1" customWidth="1"/>
    <col min="2306" max="2306" width="10.5703125" style="2" customWidth="1"/>
    <col min="2307" max="2307" width="10.7109375" style="2" customWidth="1"/>
    <col min="2308" max="2308" width="11.5703125" style="2" customWidth="1"/>
    <col min="2309" max="2309" width="10.5703125" style="2" customWidth="1"/>
    <col min="2310" max="2310" width="12.5703125" style="2" customWidth="1"/>
    <col min="2311" max="2311" width="9.42578125" style="2" bestFit="1" customWidth="1"/>
    <col min="2312" max="2312" width="11.85546875" style="2" bestFit="1" customWidth="1"/>
    <col min="2313" max="2313" width="10.42578125" style="2" customWidth="1"/>
    <col min="2314" max="2314" width="10.140625" style="2" customWidth="1"/>
    <col min="2315" max="2315" width="11.28515625" style="2" customWidth="1"/>
    <col min="2316" max="2316" width="10.7109375" style="2" customWidth="1"/>
    <col min="2317" max="2560" width="9.140625" style="2"/>
    <col min="2561" max="2561" width="9.28515625" style="2" bestFit="1" customWidth="1"/>
    <col min="2562" max="2562" width="10.5703125" style="2" customWidth="1"/>
    <col min="2563" max="2563" width="10.7109375" style="2" customWidth="1"/>
    <col min="2564" max="2564" width="11.5703125" style="2" customWidth="1"/>
    <col min="2565" max="2565" width="10.5703125" style="2" customWidth="1"/>
    <col min="2566" max="2566" width="12.5703125" style="2" customWidth="1"/>
    <col min="2567" max="2567" width="9.42578125" style="2" bestFit="1" customWidth="1"/>
    <col min="2568" max="2568" width="11.85546875" style="2" bestFit="1" customWidth="1"/>
    <col min="2569" max="2569" width="10.42578125" style="2" customWidth="1"/>
    <col min="2570" max="2570" width="10.140625" style="2" customWidth="1"/>
    <col min="2571" max="2571" width="11.28515625" style="2" customWidth="1"/>
    <col min="2572" max="2572" width="10.7109375" style="2" customWidth="1"/>
    <col min="2573" max="2816" width="9.140625" style="2"/>
    <col min="2817" max="2817" width="9.28515625" style="2" bestFit="1" customWidth="1"/>
    <col min="2818" max="2818" width="10.5703125" style="2" customWidth="1"/>
    <col min="2819" max="2819" width="10.7109375" style="2" customWidth="1"/>
    <col min="2820" max="2820" width="11.5703125" style="2" customWidth="1"/>
    <col min="2821" max="2821" width="10.5703125" style="2" customWidth="1"/>
    <col min="2822" max="2822" width="12.5703125" style="2" customWidth="1"/>
    <col min="2823" max="2823" width="9.42578125" style="2" bestFit="1" customWidth="1"/>
    <col min="2824" max="2824" width="11.85546875" style="2" bestFit="1" customWidth="1"/>
    <col min="2825" max="2825" width="10.42578125" style="2" customWidth="1"/>
    <col min="2826" max="2826" width="10.140625" style="2" customWidth="1"/>
    <col min="2827" max="2827" width="11.28515625" style="2" customWidth="1"/>
    <col min="2828" max="2828" width="10.7109375" style="2" customWidth="1"/>
    <col min="2829" max="3072" width="9.140625" style="2"/>
    <col min="3073" max="3073" width="9.28515625" style="2" bestFit="1" customWidth="1"/>
    <col min="3074" max="3074" width="10.5703125" style="2" customWidth="1"/>
    <col min="3075" max="3075" width="10.7109375" style="2" customWidth="1"/>
    <col min="3076" max="3076" width="11.5703125" style="2" customWidth="1"/>
    <col min="3077" max="3077" width="10.5703125" style="2" customWidth="1"/>
    <col min="3078" max="3078" width="12.5703125" style="2" customWidth="1"/>
    <col min="3079" max="3079" width="9.42578125" style="2" bestFit="1" customWidth="1"/>
    <col min="3080" max="3080" width="11.85546875" style="2" bestFit="1" customWidth="1"/>
    <col min="3081" max="3081" width="10.42578125" style="2" customWidth="1"/>
    <col min="3082" max="3082" width="10.140625" style="2" customWidth="1"/>
    <col min="3083" max="3083" width="11.28515625" style="2" customWidth="1"/>
    <col min="3084" max="3084" width="10.7109375" style="2" customWidth="1"/>
    <col min="3085" max="3328" width="9.140625" style="2"/>
    <col min="3329" max="3329" width="9.28515625" style="2" bestFit="1" customWidth="1"/>
    <col min="3330" max="3330" width="10.5703125" style="2" customWidth="1"/>
    <col min="3331" max="3331" width="10.7109375" style="2" customWidth="1"/>
    <col min="3332" max="3332" width="11.5703125" style="2" customWidth="1"/>
    <col min="3333" max="3333" width="10.5703125" style="2" customWidth="1"/>
    <col min="3334" max="3334" width="12.5703125" style="2" customWidth="1"/>
    <col min="3335" max="3335" width="9.42578125" style="2" bestFit="1" customWidth="1"/>
    <col min="3336" max="3336" width="11.85546875" style="2" bestFit="1" customWidth="1"/>
    <col min="3337" max="3337" width="10.42578125" style="2" customWidth="1"/>
    <col min="3338" max="3338" width="10.140625" style="2" customWidth="1"/>
    <col min="3339" max="3339" width="11.28515625" style="2" customWidth="1"/>
    <col min="3340" max="3340" width="10.7109375" style="2" customWidth="1"/>
    <col min="3341" max="3584" width="9.140625" style="2"/>
    <col min="3585" max="3585" width="9.28515625" style="2" bestFit="1" customWidth="1"/>
    <col min="3586" max="3586" width="10.5703125" style="2" customWidth="1"/>
    <col min="3587" max="3587" width="10.7109375" style="2" customWidth="1"/>
    <col min="3588" max="3588" width="11.5703125" style="2" customWidth="1"/>
    <col min="3589" max="3589" width="10.5703125" style="2" customWidth="1"/>
    <col min="3590" max="3590" width="12.5703125" style="2" customWidth="1"/>
    <col min="3591" max="3591" width="9.42578125" style="2" bestFit="1" customWidth="1"/>
    <col min="3592" max="3592" width="11.85546875" style="2" bestFit="1" customWidth="1"/>
    <col min="3593" max="3593" width="10.42578125" style="2" customWidth="1"/>
    <col min="3594" max="3594" width="10.140625" style="2" customWidth="1"/>
    <col min="3595" max="3595" width="11.28515625" style="2" customWidth="1"/>
    <col min="3596" max="3596" width="10.7109375" style="2" customWidth="1"/>
    <col min="3597" max="3840" width="9.140625" style="2"/>
    <col min="3841" max="3841" width="9.28515625" style="2" bestFit="1" customWidth="1"/>
    <col min="3842" max="3842" width="10.5703125" style="2" customWidth="1"/>
    <col min="3843" max="3843" width="10.7109375" style="2" customWidth="1"/>
    <col min="3844" max="3844" width="11.5703125" style="2" customWidth="1"/>
    <col min="3845" max="3845" width="10.5703125" style="2" customWidth="1"/>
    <col min="3846" max="3846" width="12.5703125" style="2" customWidth="1"/>
    <col min="3847" max="3847" width="9.42578125" style="2" bestFit="1" customWidth="1"/>
    <col min="3848" max="3848" width="11.85546875" style="2" bestFit="1" customWidth="1"/>
    <col min="3849" max="3849" width="10.42578125" style="2" customWidth="1"/>
    <col min="3850" max="3850" width="10.140625" style="2" customWidth="1"/>
    <col min="3851" max="3851" width="11.28515625" style="2" customWidth="1"/>
    <col min="3852" max="3852" width="10.7109375" style="2" customWidth="1"/>
    <col min="3853" max="4096" width="9.140625" style="2"/>
    <col min="4097" max="4097" width="9.28515625" style="2" bestFit="1" customWidth="1"/>
    <col min="4098" max="4098" width="10.5703125" style="2" customWidth="1"/>
    <col min="4099" max="4099" width="10.7109375" style="2" customWidth="1"/>
    <col min="4100" max="4100" width="11.5703125" style="2" customWidth="1"/>
    <col min="4101" max="4101" width="10.5703125" style="2" customWidth="1"/>
    <col min="4102" max="4102" width="12.5703125" style="2" customWidth="1"/>
    <col min="4103" max="4103" width="9.42578125" style="2" bestFit="1" customWidth="1"/>
    <col min="4104" max="4104" width="11.85546875" style="2" bestFit="1" customWidth="1"/>
    <col min="4105" max="4105" width="10.42578125" style="2" customWidth="1"/>
    <col min="4106" max="4106" width="10.140625" style="2" customWidth="1"/>
    <col min="4107" max="4107" width="11.28515625" style="2" customWidth="1"/>
    <col min="4108" max="4108" width="10.7109375" style="2" customWidth="1"/>
    <col min="4109" max="4352" width="9.140625" style="2"/>
    <col min="4353" max="4353" width="9.28515625" style="2" bestFit="1" customWidth="1"/>
    <col min="4354" max="4354" width="10.5703125" style="2" customWidth="1"/>
    <col min="4355" max="4355" width="10.7109375" style="2" customWidth="1"/>
    <col min="4356" max="4356" width="11.5703125" style="2" customWidth="1"/>
    <col min="4357" max="4357" width="10.5703125" style="2" customWidth="1"/>
    <col min="4358" max="4358" width="12.5703125" style="2" customWidth="1"/>
    <col min="4359" max="4359" width="9.42578125" style="2" bestFit="1" customWidth="1"/>
    <col min="4360" max="4360" width="11.85546875" style="2" bestFit="1" customWidth="1"/>
    <col min="4361" max="4361" width="10.42578125" style="2" customWidth="1"/>
    <col min="4362" max="4362" width="10.140625" style="2" customWidth="1"/>
    <col min="4363" max="4363" width="11.28515625" style="2" customWidth="1"/>
    <col min="4364" max="4364" width="10.7109375" style="2" customWidth="1"/>
    <col min="4365" max="4608" width="9.140625" style="2"/>
    <col min="4609" max="4609" width="9.28515625" style="2" bestFit="1" customWidth="1"/>
    <col min="4610" max="4610" width="10.5703125" style="2" customWidth="1"/>
    <col min="4611" max="4611" width="10.7109375" style="2" customWidth="1"/>
    <col min="4612" max="4612" width="11.5703125" style="2" customWidth="1"/>
    <col min="4613" max="4613" width="10.5703125" style="2" customWidth="1"/>
    <col min="4614" max="4614" width="12.5703125" style="2" customWidth="1"/>
    <col min="4615" max="4615" width="9.42578125" style="2" bestFit="1" customWidth="1"/>
    <col min="4616" max="4616" width="11.85546875" style="2" bestFit="1" customWidth="1"/>
    <col min="4617" max="4617" width="10.42578125" style="2" customWidth="1"/>
    <col min="4618" max="4618" width="10.140625" style="2" customWidth="1"/>
    <col min="4619" max="4619" width="11.28515625" style="2" customWidth="1"/>
    <col min="4620" max="4620" width="10.7109375" style="2" customWidth="1"/>
    <col min="4621" max="4864" width="9.140625" style="2"/>
    <col min="4865" max="4865" width="9.28515625" style="2" bestFit="1" customWidth="1"/>
    <col min="4866" max="4866" width="10.5703125" style="2" customWidth="1"/>
    <col min="4867" max="4867" width="10.7109375" style="2" customWidth="1"/>
    <col min="4868" max="4868" width="11.5703125" style="2" customWidth="1"/>
    <col min="4869" max="4869" width="10.5703125" style="2" customWidth="1"/>
    <col min="4870" max="4870" width="12.5703125" style="2" customWidth="1"/>
    <col min="4871" max="4871" width="9.42578125" style="2" bestFit="1" customWidth="1"/>
    <col min="4872" max="4872" width="11.85546875" style="2" bestFit="1" customWidth="1"/>
    <col min="4873" max="4873" width="10.42578125" style="2" customWidth="1"/>
    <col min="4874" max="4874" width="10.140625" style="2" customWidth="1"/>
    <col min="4875" max="4875" width="11.28515625" style="2" customWidth="1"/>
    <col min="4876" max="4876" width="10.7109375" style="2" customWidth="1"/>
    <col min="4877" max="5120" width="9.140625" style="2"/>
    <col min="5121" max="5121" width="9.28515625" style="2" bestFit="1" customWidth="1"/>
    <col min="5122" max="5122" width="10.5703125" style="2" customWidth="1"/>
    <col min="5123" max="5123" width="10.7109375" style="2" customWidth="1"/>
    <col min="5124" max="5124" width="11.5703125" style="2" customWidth="1"/>
    <col min="5125" max="5125" width="10.5703125" style="2" customWidth="1"/>
    <col min="5126" max="5126" width="12.5703125" style="2" customWidth="1"/>
    <col min="5127" max="5127" width="9.42578125" style="2" bestFit="1" customWidth="1"/>
    <col min="5128" max="5128" width="11.85546875" style="2" bestFit="1" customWidth="1"/>
    <col min="5129" max="5129" width="10.42578125" style="2" customWidth="1"/>
    <col min="5130" max="5130" width="10.140625" style="2" customWidth="1"/>
    <col min="5131" max="5131" width="11.28515625" style="2" customWidth="1"/>
    <col min="5132" max="5132" width="10.7109375" style="2" customWidth="1"/>
    <col min="5133" max="5376" width="9.140625" style="2"/>
    <col min="5377" max="5377" width="9.28515625" style="2" bestFit="1" customWidth="1"/>
    <col min="5378" max="5378" width="10.5703125" style="2" customWidth="1"/>
    <col min="5379" max="5379" width="10.7109375" style="2" customWidth="1"/>
    <col min="5380" max="5380" width="11.5703125" style="2" customWidth="1"/>
    <col min="5381" max="5381" width="10.5703125" style="2" customWidth="1"/>
    <col min="5382" max="5382" width="12.5703125" style="2" customWidth="1"/>
    <col min="5383" max="5383" width="9.42578125" style="2" bestFit="1" customWidth="1"/>
    <col min="5384" max="5384" width="11.85546875" style="2" bestFit="1" customWidth="1"/>
    <col min="5385" max="5385" width="10.42578125" style="2" customWidth="1"/>
    <col min="5386" max="5386" width="10.140625" style="2" customWidth="1"/>
    <col min="5387" max="5387" width="11.28515625" style="2" customWidth="1"/>
    <col min="5388" max="5388" width="10.7109375" style="2" customWidth="1"/>
    <col min="5389" max="5632" width="9.140625" style="2"/>
    <col min="5633" max="5633" width="9.28515625" style="2" bestFit="1" customWidth="1"/>
    <col min="5634" max="5634" width="10.5703125" style="2" customWidth="1"/>
    <col min="5635" max="5635" width="10.7109375" style="2" customWidth="1"/>
    <col min="5636" max="5636" width="11.5703125" style="2" customWidth="1"/>
    <col min="5637" max="5637" width="10.5703125" style="2" customWidth="1"/>
    <col min="5638" max="5638" width="12.5703125" style="2" customWidth="1"/>
    <col min="5639" max="5639" width="9.42578125" style="2" bestFit="1" customWidth="1"/>
    <col min="5640" max="5640" width="11.85546875" style="2" bestFit="1" customWidth="1"/>
    <col min="5641" max="5641" width="10.42578125" style="2" customWidth="1"/>
    <col min="5642" max="5642" width="10.140625" style="2" customWidth="1"/>
    <col min="5643" max="5643" width="11.28515625" style="2" customWidth="1"/>
    <col min="5644" max="5644" width="10.7109375" style="2" customWidth="1"/>
    <col min="5645" max="5888" width="9.140625" style="2"/>
    <col min="5889" max="5889" width="9.28515625" style="2" bestFit="1" customWidth="1"/>
    <col min="5890" max="5890" width="10.5703125" style="2" customWidth="1"/>
    <col min="5891" max="5891" width="10.7109375" style="2" customWidth="1"/>
    <col min="5892" max="5892" width="11.5703125" style="2" customWidth="1"/>
    <col min="5893" max="5893" width="10.5703125" style="2" customWidth="1"/>
    <col min="5894" max="5894" width="12.5703125" style="2" customWidth="1"/>
    <col min="5895" max="5895" width="9.42578125" style="2" bestFit="1" customWidth="1"/>
    <col min="5896" max="5896" width="11.85546875" style="2" bestFit="1" customWidth="1"/>
    <col min="5897" max="5897" width="10.42578125" style="2" customWidth="1"/>
    <col min="5898" max="5898" width="10.140625" style="2" customWidth="1"/>
    <col min="5899" max="5899" width="11.28515625" style="2" customWidth="1"/>
    <col min="5900" max="5900" width="10.7109375" style="2" customWidth="1"/>
    <col min="5901" max="6144" width="9.140625" style="2"/>
    <col min="6145" max="6145" width="9.28515625" style="2" bestFit="1" customWidth="1"/>
    <col min="6146" max="6146" width="10.5703125" style="2" customWidth="1"/>
    <col min="6147" max="6147" width="10.7109375" style="2" customWidth="1"/>
    <col min="6148" max="6148" width="11.5703125" style="2" customWidth="1"/>
    <col min="6149" max="6149" width="10.5703125" style="2" customWidth="1"/>
    <col min="6150" max="6150" width="12.5703125" style="2" customWidth="1"/>
    <col min="6151" max="6151" width="9.42578125" style="2" bestFit="1" customWidth="1"/>
    <col min="6152" max="6152" width="11.85546875" style="2" bestFit="1" customWidth="1"/>
    <col min="6153" max="6153" width="10.42578125" style="2" customWidth="1"/>
    <col min="6154" max="6154" width="10.140625" style="2" customWidth="1"/>
    <col min="6155" max="6155" width="11.28515625" style="2" customWidth="1"/>
    <col min="6156" max="6156" width="10.7109375" style="2" customWidth="1"/>
    <col min="6157" max="6400" width="9.140625" style="2"/>
    <col min="6401" max="6401" width="9.28515625" style="2" bestFit="1" customWidth="1"/>
    <col min="6402" max="6402" width="10.5703125" style="2" customWidth="1"/>
    <col min="6403" max="6403" width="10.7109375" style="2" customWidth="1"/>
    <col min="6404" max="6404" width="11.5703125" style="2" customWidth="1"/>
    <col min="6405" max="6405" width="10.5703125" style="2" customWidth="1"/>
    <col min="6406" max="6406" width="12.5703125" style="2" customWidth="1"/>
    <col min="6407" max="6407" width="9.42578125" style="2" bestFit="1" customWidth="1"/>
    <col min="6408" max="6408" width="11.85546875" style="2" bestFit="1" customWidth="1"/>
    <col min="6409" max="6409" width="10.42578125" style="2" customWidth="1"/>
    <col min="6410" max="6410" width="10.140625" style="2" customWidth="1"/>
    <col min="6411" max="6411" width="11.28515625" style="2" customWidth="1"/>
    <col min="6412" max="6412" width="10.7109375" style="2" customWidth="1"/>
    <col min="6413" max="6656" width="9.140625" style="2"/>
    <col min="6657" max="6657" width="9.28515625" style="2" bestFit="1" customWidth="1"/>
    <col min="6658" max="6658" width="10.5703125" style="2" customWidth="1"/>
    <col min="6659" max="6659" width="10.7109375" style="2" customWidth="1"/>
    <col min="6660" max="6660" width="11.5703125" style="2" customWidth="1"/>
    <col min="6661" max="6661" width="10.5703125" style="2" customWidth="1"/>
    <col min="6662" max="6662" width="12.5703125" style="2" customWidth="1"/>
    <col min="6663" max="6663" width="9.42578125" style="2" bestFit="1" customWidth="1"/>
    <col min="6664" max="6664" width="11.85546875" style="2" bestFit="1" customWidth="1"/>
    <col min="6665" max="6665" width="10.42578125" style="2" customWidth="1"/>
    <col min="6666" max="6666" width="10.140625" style="2" customWidth="1"/>
    <col min="6667" max="6667" width="11.28515625" style="2" customWidth="1"/>
    <col min="6668" max="6668" width="10.7109375" style="2" customWidth="1"/>
    <col min="6669" max="6912" width="9.140625" style="2"/>
    <col min="6913" max="6913" width="9.28515625" style="2" bestFit="1" customWidth="1"/>
    <col min="6914" max="6914" width="10.5703125" style="2" customWidth="1"/>
    <col min="6915" max="6915" width="10.7109375" style="2" customWidth="1"/>
    <col min="6916" max="6916" width="11.5703125" style="2" customWidth="1"/>
    <col min="6917" max="6917" width="10.5703125" style="2" customWidth="1"/>
    <col min="6918" max="6918" width="12.5703125" style="2" customWidth="1"/>
    <col min="6919" max="6919" width="9.42578125" style="2" bestFit="1" customWidth="1"/>
    <col min="6920" max="6920" width="11.85546875" style="2" bestFit="1" customWidth="1"/>
    <col min="6921" max="6921" width="10.42578125" style="2" customWidth="1"/>
    <col min="6922" max="6922" width="10.140625" style="2" customWidth="1"/>
    <col min="6923" max="6923" width="11.28515625" style="2" customWidth="1"/>
    <col min="6924" max="6924" width="10.7109375" style="2" customWidth="1"/>
    <col min="6925" max="7168" width="9.140625" style="2"/>
    <col min="7169" max="7169" width="9.28515625" style="2" bestFit="1" customWidth="1"/>
    <col min="7170" max="7170" width="10.5703125" style="2" customWidth="1"/>
    <col min="7171" max="7171" width="10.7109375" style="2" customWidth="1"/>
    <col min="7172" max="7172" width="11.5703125" style="2" customWidth="1"/>
    <col min="7173" max="7173" width="10.5703125" style="2" customWidth="1"/>
    <col min="7174" max="7174" width="12.5703125" style="2" customWidth="1"/>
    <col min="7175" max="7175" width="9.42578125" style="2" bestFit="1" customWidth="1"/>
    <col min="7176" max="7176" width="11.85546875" style="2" bestFit="1" customWidth="1"/>
    <col min="7177" max="7177" width="10.42578125" style="2" customWidth="1"/>
    <col min="7178" max="7178" width="10.140625" style="2" customWidth="1"/>
    <col min="7179" max="7179" width="11.28515625" style="2" customWidth="1"/>
    <col min="7180" max="7180" width="10.7109375" style="2" customWidth="1"/>
    <col min="7181" max="7424" width="9.140625" style="2"/>
    <col min="7425" max="7425" width="9.28515625" style="2" bestFit="1" customWidth="1"/>
    <col min="7426" max="7426" width="10.5703125" style="2" customWidth="1"/>
    <col min="7427" max="7427" width="10.7109375" style="2" customWidth="1"/>
    <col min="7428" max="7428" width="11.5703125" style="2" customWidth="1"/>
    <col min="7429" max="7429" width="10.5703125" style="2" customWidth="1"/>
    <col min="7430" max="7430" width="12.5703125" style="2" customWidth="1"/>
    <col min="7431" max="7431" width="9.42578125" style="2" bestFit="1" customWidth="1"/>
    <col min="7432" max="7432" width="11.85546875" style="2" bestFit="1" customWidth="1"/>
    <col min="7433" max="7433" width="10.42578125" style="2" customWidth="1"/>
    <col min="7434" max="7434" width="10.140625" style="2" customWidth="1"/>
    <col min="7435" max="7435" width="11.28515625" style="2" customWidth="1"/>
    <col min="7436" max="7436" width="10.7109375" style="2" customWidth="1"/>
    <col min="7437" max="7680" width="9.140625" style="2"/>
    <col min="7681" max="7681" width="9.28515625" style="2" bestFit="1" customWidth="1"/>
    <col min="7682" max="7682" width="10.5703125" style="2" customWidth="1"/>
    <col min="7683" max="7683" width="10.7109375" style="2" customWidth="1"/>
    <col min="7684" max="7684" width="11.5703125" style="2" customWidth="1"/>
    <col min="7685" max="7685" width="10.5703125" style="2" customWidth="1"/>
    <col min="7686" max="7686" width="12.5703125" style="2" customWidth="1"/>
    <col min="7687" max="7687" width="9.42578125" style="2" bestFit="1" customWidth="1"/>
    <col min="7688" max="7688" width="11.85546875" style="2" bestFit="1" customWidth="1"/>
    <col min="7689" max="7689" width="10.42578125" style="2" customWidth="1"/>
    <col min="7690" max="7690" width="10.140625" style="2" customWidth="1"/>
    <col min="7691" max="7691" width="11.28515625" style="2" customWidth="1"/>
    <col min="7692" max="7692" width="10.7109375" style="2" customWidth="1"/>
    <col min="7693" max="7936" width="9.140625" style="2"/>
    <col min="7937" max="7937" width="9.28515625" style="2" bestFit="1" customWidth="1"/>
    <col min="7938" max="7938" width="10.5703125" style="2" customWidth="1"/>
    <col min="7939" max="7939" width="10.7109375" style="2" customWidth="1"/>
    <col min="7940" max="7940" width="11.5703125" style="2" customWidth="1"/>
    <col min="7941" max="7941" width="10.5703125" style="2" customWidth="1"/>
    <col min="7942" max="7942" width="12.5703125" style="2" customWidth="1"/>
    <col min="7943" max="7943" width="9.42578125" style="2" bestFit="1" customWidth="1"/>
    <col min="7944" max="7944" width="11.85546875" style="2" bestFit="1" customWidth="1"/>
    <col min="7945" max="7945" width="10.42578125" style="2" customWidth="1"/>
    <col min="7946" max="7946" width="10.140625" style="2" customWidth="1"/>
    <col min="7947" max="7947" width="11.28515625" style="2" customWidth="1"/>
    <col min="7948" max="7948" width="10.7109375" style="2" customWidth="1"/>
    <col min="7949" max="8192" width="9.140625" style="2"/>
    <col min="8193" max="8193" width="9.28515625" style="2" bestFit="1" customWidth="1"/>
    <col min="8194" max="8194" width="10.5703125" style="2" customWidth="1"/>
    <col min="8195" max="8195" width="10.7109375" style="2" customWidth="1"/>
    <col min="8196" max="8196" width="11.5703125" style="2" customWidth="1"/>
    <col min="8197" max="8197" width="10.5703125" style="2" customWidth="1"/>
    <col min="8198" max="8198" width="12.5703125" style="2" customWidth="1"/>
    <col min="8199" max="8199" width="9.42578125" style="2" bestFit="1" customWidth="1"/>
    <col min="8200" max="8200" width="11.85546875" style="2" bestFit="1" customWidth="1"/>
    <col min="8201" max="8201" width="10.42578125" style="2" customWidth="1"/>
    <col min="8202" max="8202" width="10.140625" style="2" customWidth="1"/>
    <col min="8203" max="8203" width="11.28515625" style="2" customWidth="1"/>
    <col min="8204" max="8204" width="10.7109375" style="2" customWidth="1"/>
    <col min="8205" max="8448" width="9.140625" style="2"/>
    <col min="8449" max="8449" width="9.28515625" style="2" bestFit="1" customWidth="1"/>
    <col min="8450" max="8450" width="10.5703125" style="2" customWidth="1"/>
    <col min="8451" max="8451" width="10.7109375" style="2" customWidth="1"/>
    <col min="8452" max="8452" width="11.5703125" style="2" customWidth="1"/>
    <col min="8453" max="8453" width="10.5703125" style="2" customWidth="1"/>
    <col min="8454" max="8454" width="12.5703125" style="2" customWidth="1"/>
    <col min="8455" max="8455" width="9.42578125" style="2" bestFit="1" customWidth="1"/>
    <col min="8456" max="8456" width="11.85546875" style="2" bestFit="1" customWidth="1"/>
    <col min="8457" max="8457" width="10.42578125" style="2" customWidth="1"/>
    <col min="8458" max="8458" width="10.140625" style="2" customWidth="1"/>
    <col min="8459" max="8459" width="11.28515625" style="2" customWidth="1"/>
    <col min="8460" max="8460" width="10.7109375" style="2" customWidth="1"/>
    <col min="8461" max="8704" width="9.140625" style="2"/>
    <col min="8705" max="8705" width="9.28515625" style="2" bestFit="1" customWidth="1"/>
    <col min="8706" max="8706" width="10.5703125" style="2" customWidth="1"/>
    <col min="8707" max="8707" width="10.7109375" style="2" customWidth="1"/>
    <col min="8708" max="8708" width="11.5703125" style="2" customWidth="1"/>
    <col min="8709" max="8709" width="10.5703125" style="2" customWidth="1"/>
    <col min="8710" max="8710" width="12.5703125" style="2" customWidth="1"/>
    <col min="8711" max="8711" width="9.42578125" style="2" bestFit="1" customWidth="1"/>
    <col min="8712" max="8712" width="11.85546875" style="2" bestFit="1" customWidth="1"/>
    <col min="8713" max="8713" width="10.42578125" style="2" customWidth="1"/>
    <col min="8714" max="8714" width="10.140625" style="2" customWidth="1"/>
    <col min="8715" max="8715" width="11.28515625" style="2" customWidth="1"/>
    <col min="8716" max="8716" width="10.7109375" style="2" customWidth="1"/>
    <col min="8717" max="8960" width="9.140625" style="2"/>
    <col min="8961" max="8961" width="9.28515625" style="2" bestFit="1" customWidth="1"/>
    <col min="8962" max="8962" width="10.5703125" style="2" customWidth="1"/>
    <col min="8963" max="8963" width="10.7109375" style="2" customWidth="1"/>
    <col min="8964" max="8964" width="11.5703125" style="2" customWidth="1"/>
    <col min="8965" max="8965" width="10.5703125" style="2" customWidth="1"/>
    <col min="8966" max="8966" width="12.5703125" style="2" customWidth="1"/>
    <col min="8967" max="8967" width="9.42578125" style="2" bestFit="1" customWidth="1"/>
    <col min="8968" max="8968" width="11.85546875" style="2" bestFit="1" customWidth="1"/>
    <col min="8969" max="8969" width="10.42578125" style="2" customWidth="1"/>
    <col min="8970" max="8970" width="10.140625" style="2" customWidth="1"/>
    <col min="8971" max="8971" width="11.28515625" style="2" customWidth="1"/>
    <col min="8972" max="8972" width="10.7109375" style="2" customWidth="1"/>
    <col min="8973" max="9216" width="9.140625" style="2"/>
    <col min="9217" max="9217" width="9.28515625" style="2" bestFit="1" customWidth="1"/>
    <col min="9218" max="9218" width="10.5703125" style="2" customWidth="1"/>
    <col min="9219" max="9219" width="10.7109375" style="2" customWidth="1"/>
    <col min="9220" max="9220" width="11.5703125" style="2" customWidth="1"/>
    <col min="9221" max="9221" width="10.5703125" style="2" customWidth="1"/>
    <col min="9222" max="9222" width="12.5703125" style="2" customWidth="1"/>
    <col min="9223" max="9223" width="9.42578125" style="2" bestFit="1" customWidth="1"/>
    <col min="9224" max="9224" width="11.85546875" style="2" bestFit="1" customWidth="1"/>
    <col min="9225" max="9225" width="10.42578125" style="2" customWidth="1"/>
    <col min="9226" max="9226" width="10.140625" style="2" customWidth="1"/>
    <col min="9227" max="9227" width="11.28515625" style="2" customWidth="1"/>
    <col min="9228" max="9228" width="10.7109375" style="2" customWidth="1"/>
    <col min="9229" max="9472" width="9.140625" style="2"/>
    <col min="9473" max="9473" width="9.28515625" style="2" bestFit="1" customWidth="1"/>
    <col min="9474" max="9474" width="10.5703125" style="2" customWidth="1"/>
    <col min="9475" max="9475" width="10.7109375" style="2" customWidth="1"/>
    <col min="9476" max="9476" width="11.5703125" style="2" customWidth="1"/>
    <col min="9477" max="9477" width="10.5703125" style="2" customWidth="1"/>
    <col min="9478" max="9478" width="12.5703125" style="2" customWidth="1"/>
    <col min="9479" max="9479" width="9.42578125" style="2" bestFit="1" customWidth="1"/>
    <col min="9480" max="9480" width="11.85546875" style="2" bestFit="1" customWidth="1"/>
    <col min="9481" max="9481" width="10.42578125" style="2" customWidth="1"/>
    <col min="9482" max="9482" width="10.140625" style="2" customWidth="1"/>
    <col min="9483" max="9483" width="11.28515625" style="2" customWidth="1"/>
    <col min="9484" max="9484" width="10.7109375" style="2" customWidth="1"/>
    <col min="9485" max="9728" width="9.140625" style="2"/>
    <col min="9729" max="9729" width="9.28515625" style="2" bestFit="1" customWidth="1"/>
    <col min="9730" max="9730" width="10.5703125" style="2" customWidth="1"/>
    <col min="9731" max="9731" width="10.7109375" style="2" customWidth="1"/>
    <col min="9732" max="9732" width="11.5703125" style="2" customWidth="1"/>
    <col min="9733" max="9733" width="10.5703125" style="2" customWidth="1"/>
    <col min="9734" max="9734" width="12.5703125" style="2" customWidth="1"/>
    <col min="9735" max="9735" width="9.42578125" style="2" bestFit="1" customWidth="1"/>
    <col min="9736" max="9736" width="11.85546875" style="2" bestFit="1" customWidth="1"/>
    <col min="9737" max="9737" width="10.42578125" style="2" customWidth="1"/>
    <col min="9738" max="9738" width="10.140625" style="2" customWidth="1"/>
    <col min="9739" max="9739" width="11.28515625" style="2" customWidth="1"/>
    <col min="9740" max="9740" width="10.7109375" style="2" customWidth="1"/>
    <col min="9741" max="9984" width="9.140625" style="2"/>
    <col min="9985" max="9985" width="9.28515625" style="2" bestFit="1" customWidth="1"/>
    <col min="9986" max="9986" width="10.5703125" style="2" customWidth="1"/>
    <col min="9987" max="9987" width="10.7109375" style="2" customWidth="1"/>
    <col min="9988" max="9988" width="11.5703125" style="2" customWidth="1"/>
    <col min="9989" max="9989" width="10.5703125" style="2" customWidth="1"/>
    <col min="9990" max="9990" width="12.5703125" style="2" customWidth="1"/>
    <col min="9991" max="9991" width="9.42578125" style="2" bestFit="1" customWidth="1"/>
    <col min="9992" max="9992" width="11.85546875" style="2" bestFit="1" customWidth="1"/>
    <col min="9993" max="9993" width="10.42578125" style="2" customWidth="1"/>
    <col min="9994" max="9994" width="10.140625" style="2" customWidth="1"/>
    <col min="9995" max="9995" width="11.28515625" style="2" customWidth="1"/>
    <col min="9996" max="9996" width="10.7109375" style="2" customWidth="1"/>
    <col min="9997" max="10240" width="9.140625" style="2"/>
    <col min="10241" max="10241" width="9.28515625" style="2" bestFit="1" customWidth="1"/>
    <col min="10242" max="10242" width="10.5703125" style="2" customWidth="1"/>
    <col min="10243" max="10243" width="10.7109375" style="2" customWidth="1"/>
    <col min="10244" max="10244" width="11.5703125" style="2" customWidth="1"/>
    <col min="10245" max="10245" width="10.5703125" style="2" customWidth="1"/>
    <col min="10246" max="10246" width="12.5703125" style="2" customWidth="1"/>
    <col min="10247" max="10247" width="9.42578125" style="2" bestFit="1" customWidth="1"/>
    <col min="10248" max="10248" width="11.85546875" style="2" bestFit="1" customWidth="1"/>
    <col min="10249" max="10249" width="10.42578125" style="2" customWidth="1"/>
    <col min="10250" max="10250" width="10.140625" style="2" customWidth="1"/>
    <col min="10251" max="10251" width="11.28515625" style="2" customWidth="1"/>
    <col min="10252" max="10252" width="10.7109375" style="2" customWidth="1"/>
    <col min="10253" max="10496" width="9.140625" style="2"/>
    <col min="10497" max="10497" width="9.28515625" style="2" bestFit="1" customWidth="1"/>
    <col min="10498" max="10498" width="10.5703125" style="2" customWidth="1"/>
    <col min="10499" max="10499" width="10.7109375" style="2" customWidth="1"/>
    <col min="10500" max="10500" width="11.5703125" style="2" customWidth="1"/>
    <col min="10501" max="10501" width="10.5703125" style="2" customWidth="1"/>
    <col min="10502" max="10502" width="12.5703125" style="2" customWidth="1"/>
    <col min="10503" max="10503" width="9.42578125" style="2" bestFit="1" customWidth="1"/>
    <col min="10504" max="10504" width="11.85546875" style="2" bestFit="1" customWidth="1"/>
    <col min="10505" max="10505" width="10.42578125" style="2" customWidth="1"/>
    <col min="10506" max="10506" width="10.140625" style="2" customWidth="1"/>
    <col min="10507" max="10507" width="11.28515625" style="2" customWidth="1"/>
    <col min="10508" max="10508" width="10.7109375" style="2" customWidth="1"/>
    <col min="10509" max="10752" width="9.140625" style="2"/>
    <col min="10753" max="10753" width="9.28515625" style="2" bestFit="1" customWidth="1"/>
    <col min="10754" max="10754" width="10.5703125" style="2" customWidth="1"/>
    <col min="10755" max="10755" width="10.7109375" style="2" customWidth="1"/>
    <col min="10756" max="10756" width="11.5703125" style="2" customWidth="1"/>
    <col min="10757" max="10757" width="10.5703125" style="2" customWidth="1"/>
    <col min="10758" max="10758" width="12.5703125" style="2" customWidth="1"/>
    <col min="10759" max="10759" width="9.42578125" style="2" bestFit="1" customWidth="1"/>
    <col min="10760" max="10760" width="11.85546875" style="2" bestFit="1" customWidth="1"/>
    <col min="10761" max="10761" width="10.42578125" style="2" customWidth="1"/>
    <col min="10762" max="10762" width="10.140625" style="2" customWidth="1"/>
    <col min="10763" max="10763" width="11.28515625" style="2" customWidth="1"/>
    <col min="10764" max="10764" width="10.7109375" style="2" customWidth="1"/>
    <col min="10765" max="11008" width="9.140625" style="2"/>
    <col min="11009" max="11009" width="9.28515625" style="2" bestFit="1" customWidth="1"/>
    <col min="11010" max="11010" width="10.5703125" style="2" customWidth="1"/>
    <col min="11011" max="11011" width="10.7109375" style="2" customWidth="1"/>
    <col min="11012" max="11012" width="11.5703125" style="2" customWidth="1"/>
    <col min="11013" max="11013" width="10.5703125" style="2" customWidth="1"/>
    <col min="11014" max="11014" width="12.5703125" style="2" customWidth="1"/>
    <col min="11015" max="11015" width="9.42578125" style="2" bestFit="1" customWidth="1"/>
    <col min="11016" max="11016" width="11.85546875" style="2" bestFit="1" customWidth="1"/>
    <col min="11017" max="11017" width="10.42578125" style="2" customWidth="1"/>
    <col min="11018" max="11018" width="10.140625" style="2" customWidth="1"/>
    <col min="11019" max="11019" width="11.28515625" style="2" customWidth="1"/>
    <col min="11020" max="11020" width="10.7109375" style="2" customWidth="1"/>
    <col min="11021" max="11264" width="9.140625" style="2"/>
    <col min="11265" max="11265" width="9.28515625" style="2" bestFit="1" customWidth="1"/>
    <col min="11266" max="11266" width="10.5703125" style="2" customWidth="1"/>
    <col min="11267" max="11267" width="10.7109375" style="2" customWidth="1"/>
    <col min="11268" max="11268" width="11.5703125" style="2" customWidth="1"/>
    <col min="11269" max="11269" width="10.5703125" style="2" customWidth="1"/>
    <col min="11270" max="11270" width="12.5703125" style="2" customWidth="1"/>
    <col min="11271" max="11271" width="9.42578125" style="2" bestFit="1" customWidth="1"/>
    <col min="11272" max="11272" width="11.85546875" style="2" bestFit="1" customWidth="1"/>
    <col min="11273" max="11273" width="10.42578125" style="2" customWidth="1"/>
    <col min="11274" max="11274" width="10.140625" style="2" customWidth="1"/>
    <col min="11275" max="11275" width="11.28515625" style="2" customWidth="1"/>
    <col min="11276" max="11276" width="10.7109375" style="2" customWidth="1"/>
    <col min="11277" max="11520" width="9.140625" style="2"/>
    <col min="11521" max="11521" width="9.28515625" style="2" bestFit="1" customWidth="1"/>
    <col min="11522" max="11522" width="10.5703125" style="2" customWidth="1"/>
    <col min="11523" max="11523" width="10.7109375" style="2" customWidth="1"/>
    <col min="11524" max="11524" width="11.5703125" style="2" customWidth="1"/>
    <col min="11525" max="11525" width="10.5703125" style="2" customWidth="1"/>
    <col min="11526" max="11526" width="12.5703125" style="2" customWidth="1"/>
    <col min="11527" max="11527" width="9.42578125" style="2" bestFit="1" customWidth="1"/>
    <col min="11528" max="11528" width="11.85546875" style="2" bestFit="1" customWidth="1"/>
    <col min="11529" max="11529" width="10.42578125" style="2" customWidth="1"/>
    <col min="11530" max="11530" width="10.140625" style="2" customWidth="1"/>
    <col min="11531" max="11531" width="11.28515625" style="2" customWidth="1"/>
    <col min="11532" max="11532" width="10.7109375" style="2" customWidth="1"/>
    <col min="11533" max="11776" width="9.140625" style="2"/>
    <col min="11777" max="11777" width="9.28515625" style="2" bestFit="1" customWidth="1"/>
    <col min="11778" max="11778" width="10.5703125" style="2" customWidth="1"/>
    <col min="11779" max="11779" width="10.7109375" style="2" customWidth="1"/>
    <col min="11780" max="11780" width="11.5703125" style="2" customWidth="1"/>
    <col min="11781" max="11781" width="10.5703125" style="2" customWidth="1"/>
    <col min="11782" max="11782" width="12.5703125" style="2" customWidth="1"/>
    <col min="11783" max="11783" width="9.42578125" style="2" bestFit="1" customWidth="1"/>
    <col min="11784" max="11784" width="11.85546875" style="2" bestFit="1" customWidth="1"/>
    <col min="11785" max="11785" width="10.42578125" style="2" customWidth="1"/>
    <col min="11786" max="11786" width="10.140625" style="2" customWidth="1"/>
    <col min="11787" max="11787" width="11.28515625" style="2" customWidth="1"/>
    <col min="11788" max="11788" width="10.7109375" style="2" customWidth="1"/>
    <col min="11789" max="12032" width="9.140625" style="2"/>
    <col min="12033" max="12033" width="9.28515625" style="2" bestFit="1" customWidth="1"/>
    <col min="12034" max="12034" width="10.5703125" style="2" customWidth="1"/>
    <col min="12035" max="12035" width="10.7109375" style="2" customWidth="1"/>
    <col min="12036" max="12036" width="11.5703125" style="2" customWidth="1"/>
    <col min="12037" max="12037" width="10.5703125" style="2" customWidth="1"/>
    <col min="12038" max="12038" width="12.5703125" style="2" customWidth="1"/>
    <col min="12039" max="12039" width="9.42578125" style="2" bestFit="1" customWidth="1"/>
    <col min="12040" max="12040" width="11.85546875" style="2" bestFit="1" customWidth="1"/>
    <col min="12041" max="12041" width="10.42578125" style="2" customWidth="1"/>
    <col min="12042" max="12042" width="10.140625" style="2" customWidth="1"/>
    <col min="12043" max="12043" width="11.28515625" style="2" customWidth="1"/>
    <col min="12044" max="12044" width="10.7109375" style="2" customWidth="1"/>
    <col min="12045" max="12288" width="9.140625" style="2"/>
    <col min="12289" max="12289" width="9.28515625" style="2" bestFit="1" customWidth="1"/>
    <col min="12290" max="12290" width="10.5703125" style="2" customWidth="1"/>
    <col min="12291" max="12291" width="10.7109375" style="2" customWidth="1"/>
    <col min="12292" max="12292" width="11.5703125" style="2" customWidth="1"/>
    <col min="12293" max="12293" width="10.5703125" style="2" customWidth="1"/>
    <col min="12294" max="12294" width="12.5703125" style="2" customWidth="1"/>
    <col min="12295" max="12295" width="9.42578125" style="2" bestFit="1" customWidth="1"/>
    <col min="12296" max="12296" width="11.85546875" style="2" bestFit="1" customWidth="1"/>
    <col min="12297" max="12297" width="10.42578125" style="2" customWidth="1"/>
    <col min="12298" max="12298" width="10.140625" style="2" customWidth="1"/>
    <col min="12299" max="12299" width="11.28515625" style="2" customWidth="1"/>
    <col min="12300" max="12300" width="10.7109375" style="2" customWidth="1"/>
    <col min="12301" max="12544" width="9.140625" style="2"/>
    <col min="12545" max="12545" width="9.28515625" style="2" bestFit="1" customWidth="1"/>
    <col min="12546" max="12546" width="10.5703125" style="2" customWidth="1"/>
    <col min="12547" max="12547" width="10.7109375" style="2" customWidth="1"/>
    <col min="12548" max="12548" width="11.5703125" style="2" customWidth="1"/>
    <col min="12549" max="12549" width="10.5703125" style="2" customWidth="1"/>
    <col min="12550" max="12550" width="12.5703125" style="2" customWidth="1"/>
    <col min="12551" max="12551" width="9.42578125" style="2" bestFit="1" customWidth="1"/>
    <col min="12552" max="12552" width="11.85546875" style="2" bestFit="1" customWidth="1"/>
    <col min="12553" max="12553" width="10.42578125" style="2" customWidth="1"/>
    <col min="12554" max="12554" width="10.140625" style="2" customWidth="1"/>
    <col min="12555" max="12555" width="11.28515625" style="2" customWidth="1"/>
    <col min="12556" max="12556" width="10.7109375" style="2" customWidth="1"/>
    <col min="12557" max="12800" width="9.140625" style="2"/>
    <col min="12801" max="12801" width="9.28515625" style="2" bestFit="1" customWidth="1"/>
    <col min="12802" max="12802" width="10.5703125" style="2" customWidth="1"/>
    <col min="12803" max="12803" width="10.7109375" style="2" customWidth="1"/>
    <col min="12804" max="12804" width="11.5703125" style="2" customWidth="1"/>
    <col min="12805" max="12805" width="10.5703125" style="2" customWidth="1"/>
    <col min="12806" max="12806" width="12.5703125" style="2" customWidth="1"/>
    <col min="12807" max="12807" width="9.42578125" style="2" bestFit="1" customWidth="1"/>
    <col min="12808" max="12808" width="11.85546875" style="2" bestFit="1" customWidth="1"/>
    <col min="12809" max="12809" width="10.42578125" style="2" customWidth="1"/>
    <col min="12810" max="12810" width="10.140625" style="2" customWidth="1"/>
    <col min="12811" max="12811" width="11.28515625" style="2" customWidth="1"/>
    <col min="12812" max="12812" width="10.7109375" style="2" customWidth="1"/>
    <col min="12813" max="13056" width="9.140625" style="2"/>
    <col min="13057" max="13057" width="9.28515625" style="2" bestFit="1" customWidth="1"/>
    <col min="13058" max="13058" width="10.5703125" style="2" customWidth="1"/>
    <col min="13059" max="13059" width="10.7109375" style="2" customWidth="1"/>
    <col min="13060" max="13060" width="11.5703125" style="2" customWidth="1"/>
    <col min="13061" max="13061" width="10.5703125" style="2" customWidth="1"/>
    <col min="13062" max="13062" width="12.5703125" style="2" customWidth="1"/>
    <col min="13063" max="13063" width="9.42578125" style="2" bestFit="1" customWidth="1"/>
    <col min="13064" max="13064" width="11.85546875" style="2" bestFit="1" customWidth="1"/>
    <col min="13065" max="13065" width="10.42578125" style="2" customWidth="1"/>
    <col min="13066" max="13066" width="10.140625" style="2" customWidth="1"/>
    <col min="13067" max="13067" width="11.28515625" style="2" customWidth="1"/>
    <col min="13068" max="13068" width="10.7109375" style="2" customWidth="1"/>
    <col min="13069" max="13312" width="9.140625" style="2"/>
    <col min="13313" max="13313" width="9.28515625" style="2" bestFit="1" customWidth="1"/>
    <col min="13314" max="13314" width="10.5703125" style="2" customWidth="1"/>
    <col min="13315" max="13315" width="10.7109375" style="2" customWidth="1"/>
    <col min="13316" max="13316" width="11.5703125" style="2" customWidth="1"/>
    <col min="13317" max="13317" width="10.5703125" style="2" customWidth="1"/>
    <col min="13318" max="13318" width="12.5703125" style="2" customWidth="1"/>
    <col min="13319" max="13319" width="9.42578125" style="2" bestFit="1" customWidth="1"/>
    <col min="13320" max="13320" width="11.85546875" style="2" bestFit="1" customWidth="1"/>
    <col min="13321" max="13321" width="10.42578125" style="2" customWidth="1"/>
    <col min="13322" max="13322" width="10.140625" style="2" customWidth="1"/>
    <col min="13323" max="13323" width="11.28515625" style="2" customWidth="1"/>
    <col min="13324" max="13324" width="10.7109375" style="2" customWidth="1"/>
    <col min="13325" max="13568" width="9.140625" style="2"/>
    <col min="13569" max="13569" width="9.28515625" style="2" bestFit="1" customWidth="1"/>
    <col min="13570" max="13570" width="10.5703125" style="2" customWidth="1"/>
    <col min="13571" max="13571" width="10.7109375" style="2" customWidth="1"/>
    <col min="13572" max="13572" width="11.5703125" style="2" customWidth="1"/>
    <col min="13573" max="13573" width="10.5703125" style="2" customWidth="1"/>
    <col min="13574" max="13574" width="12.5703125" style="2" customWidth="1"/>
    <col min="13575" max="13575" width="9.42578125" style="2" bestFit="1" customWidth="1"/>
    <col min="13576" max="13576" width="11.85546875" style="2" bestFit="1" customWidth="1"/>
    <col min="13577" max="13577" width="10.42578125" style="2" customWidth="1"/>
    <col min="13578" max="13578" width="10.140625" style="2" customWidth="1"/>
    <col min="13579" max="13579" width="11.28515625" style="2" customWidth="1"/>
    <col min="13580" max="13580" width="10.7109375" style="2" customWidth="1"/>
    <col min="13581" max="13824" width="9.140625" style="2"/>
    <col min="13825" max="13825" width="9.28515625" style="2" bestFit="1" customWidth="1"/>
    <col min="13826" max="13826" width="10.5703125" style="2" customWidth="1"/>
    <col min="13827" max="13827" width="10.7109375" style="2" customWidth="1"/>
    <col min="13828" max="13828" width="11.5703125" style="2" customWidth="1"/>
    <col min="13829" max="13829" width="10.5703125" style="2" customWidth="1"/>
    <col min="13830" max="13830" width="12.5703125" style="2" customWidth="1"/>
    <col min="13831" max="13831" width="9.42578125" style="2" bestFit="1" customWidth="1"/>
    <col min="13832" max="13832" width="11.85546875" style="2" bestFit="1" customWidth="1"/>
    <col min="13833" max="13833" width="10.42578125" style="2" customWidth="1"/>
    <col min="13834" max="13834" width="10.140625" style="2" customWidth="1"/>
    <col min="13835" max="13835" width="11.28515625" style="2" customWidth="1"/>
    <col min="13836" max="13836" width="10.7109375" style="2" customWidth="1"/>
    <col min="13837" max="14080" width="9.140625" style="2"/>
    <col min="14081" max="14081" width="9.28515625" style="2" bestFit="1" customWidth="1"/>
    <col min="14082" max="14082" width="10.5703125" style="2" customWidth="1"/>
    <col min="14083" max="14083" width="10.7109375" style="2" customWidth="1"/>
    <col min="14084" max="14084" width="11.5703125" style="2" customWidth="1"/>
    <col min="14085" max="14085" width="10.5703125" style="2" customWidth="1"/>
    <col min="14086" max="14086" width="12.5703125" style="2" customWidth="1"/>
    <col min="14087" max="14087" width="9.42578125" style="2" bestFit="1" customWidth="1"/>
    <col min="14088" max="14088" width="11.85546875" style="2" bestFit="1" customWidth="1"/>
    <col min="14089" max="14089" width="10.42578125" style="2" customWidth="1"/>
    <col min="14090" max="14090" width="10.140625" style="2" customWidth="1"/>
    <col min="14091" max="14091" width="11.28515625" style="2" customWidth="1"/>
    <col min="14092" max="14092" width="10.7109375" style="2" customWidth="1"/>
    <col min="14093" max="14336" width="9.140625" style="2"/>
    <col min="14337" max="14337" width="9.28515625" style="2" bestFit="1" customWidth="1"/>
    <col min="14338" max="14338" width="10.5703125" style="2" customWidth="1"/>
    <col min="14339" max="14339" width="10.7109375" style="2" customWidth="1"/>
    <col min="14340" max="14340" width="11.5703125" style="2" customWidth="1"/>
    <col min="14341" max="14341" width="10.5703125" style="2" customWidth="1"/>
    <col min="14342" max="14342" width="12.5703125" style="2" customWidth="1"/>
    <col min="14343" max="14343" width="9.42578125" style="2" bestFit="1" customWidth="1"/>
    <col min="14344" max="14344" width="11.85546875" style="2" bestFit="1" customWidth="1"/>
    <col min="14345" max="14345" width="10.42578125" style="2" customWidth="1"/>
    <col min="14346" max="14346" width="10.140625" style="2" customWidth="1"/>
    <col min="14347" max="14347" width="11.28515625" style="2" customWidth="1"/>
    <col min="14348" max="14348" width="10.7109375" style="2" customWidth="1"/>
    <col min="14349" max="14592" width="9.140625" style="2"/>
    <col min="14593" max="14593" width="9.28515625" style="2" bestFit="1" customWidth="1"/>
    <col min="14594" max="14594" width="10.5703125" style="2" customWidth="1"/>
    <col min="14595" max="14595" width="10.7109375" style="2" customWidth="1"/>
    <col min="14596" max="14596" width="11.5703125" style="2" customWidth="1"/>
    <col min="14597" max="14597" width="10.5703125" style="2" customWidth="1"/>
    <col min="14598" max="14598" width="12.5703125" style="2" customWidth="1"/>
    <col min="14599" max="14599" width="9.42578125" style="2" bestFit="1" customWidth="1"/>
    <col min="14600" max="14600" width="11.85546875" style="2" bestFit="1" customWidth="1"/>
    <col min="14601" max="14601" width="10.42578125" style="2" customWidth="1"/>
    <col min="14602" max="14602" width="10.140625" style="2" customWidth="1"/>
    <col min="14603" max="14603" width="11.28515625" style="2" customWidth="1"/>
    <col min="14604" max="14604" width="10.7109375" style="2" customWidth="1"/>
    <col min="14605" max="14848" width="9.140625" style="2"/>
    <col min="14849" max="14849" width="9.28515625" style="2" bestFit="1" customWidth="1"/>
    <col min="14850" max="14850" width="10.5703125" style="2" customWidth="1"/>
    <col min="14851" max="14851" width="10.7109375" style="2" customWidth="1"/>
    <col min="14852" max="14852" width="11.5703125" style="2" customWidth="1"/>
    <col min="14853" max="14853" width="10.5703125" style="2" customWidth="1"/>
    <col min="14854" max="14854" width="12.5703125" style="2" customWidth="1"/>
    <col min="14855" max="14855" width="9.42578125" style="2" bestFit="1" customWidth="1"/>
    <col min="14856" max="14856" width="11.85546875" style="2" bestFit="1" customWidth="1"/>
    <col min="14857" max="14857" width="10.42578125" style="2" customWidth="1"/>
    <col min="14858" max="14858" width="10.140625" style="2" customWidth="1"/>
    <col min="14859" max="14859" width="11.28515625" style="2" customWidth="1"/>
    <col min="14860" max="14860" width="10.7109375" style="2" customWidth="1"/>
    <col min="14861" max="15104" width="9.140625" style="2"/>
    <col min="15105" max="15105" width="9.28515625" style="2" bestFit="1" customWidth="1"/>
    <col min="15106" max="15106" width="10.5703125" style="2" customWidth="1"/>
    <col min="15107" max="15107" width="10.7109375" style="2" customWidth="1"/>
    <col min="15108" max="15108" width="11.5703125" style="2" customWidth="1"/>
    <col min="15109" max="15109" width="10.5703125" style="2" customWidth="1"/>
    <col min="15110" max="15110" width="12.5703125" style="2" customWidth="1"/>
    <col min="15111" max="15111" width="9.42578125" style="2" bestFit="1" customWidth="1"/>
    <col min="15112" max="15112" width="11.85546875" style="2" bestFit="1" customWidth="1"/>
    <col min="15113" max="15113" width="10.42578125" style="2" customWidth="1"/>
    <col min="15114" max="15114" width="10.140625" style="2" customWidth="1"/>
    <col min="15115" max="15115" width="11.28515625" style="2" customWidth="1"/>
    <col min="15116" max="15116" width="10.7109375" style="2" customWidth="1"/>
    <col min="15117" max="15360" width="9.140625" style="2"/>
    <col min="15361" max="15361" width="9.28515625" style="2" bestFit="1" customWidth="1"/>
    <col min="15362" max="15362" width="10.5703125" style="2" customWidth="1"/>
    <col min="15363" max="15363" width="10.7109375" style="2" customWidth="1"/>
    <col min="15364" max="15364" width="11.5703125" style="2" customWidth="1"/>
    <col min="15365" max="15365" width="10.5703125" style="2" customWidth="1"/>
    <col min="15366" max="15366" width="12.5703125" style="2" customWidth="1"/>
    <col min="15367" max="15367" width="9.42578125" style="2" bestFit="1" customWidth="1"/>
    <col min="15368" max="15368" width="11.85546875" style="2" bestFit="1" customWidth="1"/>
    <col min="15369" max="15369" width="10.42578125" style="2" customWidth="1"/>
    <col min="15370" max="15370" width="10.140625" style="2" customWidth="1"/>
    <col min="15371" max="15371" width="11.28515625" style="2" customWidth="1"/>
    <col min="15372" max="15372" width="10.7109375" style="2" customWidth="1"/>
    <col min="15373" max="15616" width="9.140625" style="2"/>
    <col min="15617" max="15617" width="9.28515625" style="2" bestFit="1" customWidth="1"/>
    <col min="15618" max="15618" width="10.5703125" style="2" customWidth="1"/>
    <col min="15619" max="15619" width="10.7109375" style="2" customWidth="1"/>
    <col min="15620" max="15620" width="11.5703125" style="2" customWidth="1"/>
    <col min="15621" max="15621" width="10.5703125" style="2" customWidth="1"/>
    <col min="15622" max="15622" width="12.5703125" style="2" customWidth="1"/>
    <col min="15623" max="15623" width="9.42578125" style="2" bestFit="1" customWidth="1"/>
    <col min="15624" max="15624" width="11.85546875" style="2" bestFit="1" customWidth="1"/>
    <col min="15625" max="15625" width="10.42578125" style="2" customWidth="1"/>
    <col min="15626" max="15626" width="10.140625" style="2" customWidth="1"/>
    <col min="15627" max="15627" width="11.28515625" style="2" customWidth="1"/>
    <col min="15628" max="15628" width="10.7109375" style="2" customWidth="1"/>
    <col min="15629" max="15872" width="9.140625" style="2"/>
    <col min="15873" max="15873" width="9.28515625" style="2" bestFit="1" customWidth="1"/>
    <col min="15874" max="15874" width="10.5703125" style="2" customWidth="1"/>
    <col min="15875" max="15875" width="10.7109375" style="2" customWidth="1"/>
    <col min="15876" max="15876" width="11.5703125" style="2" customWidth="1"/>
    <col min="15877" max="15877" width="10.5703125" style="2" customWidth="1"/>
    <col min="15878" max="15878" width="12.5703125" style="2" customWidth="1"/>
    <col min="15879" max="15879" width="9.42578125" style="2" bestFit="1" customWidth="1"/>
    <col min="15880" max="15880" width="11.85546875" style="2" bestFit="1" customWidth="1"/>
    <col min="15881" max="15881" width="10.42578125" style="2" customWidth="1"/>
    <col min="15882" max="15882" width="10.140625" style="2" customWidth="1"/>
    <col min="15883" max="15883" width="11.28515625" style="2" customWidth="1"/>
    <col min="15884" max="15884" width="10.7109375" style="2" customWidth="1"/>
    <col min="15885" max="16128" width="9.140625" style="2"/>
    <col min="16129" max="16129" width="9.28515625" style="2" bestFit="1" customWidth="1"/>
    <col min="16130" max="16130" width="10.5703125" style="2" customWidth="1"/>
    <col min="16131" max="16131" width="10.7109375" style="2" customWidth="1"/>
    <col min="16132" max="16132" width="11.5703125" style="2" customWidth="1"/>
    <col min="16133" max="16133" width="10.5703125" style="2" customWidth="1"/>
    <col min="16134" max="16134" width="12.5703125" style="2" customWidth="1"/>
    <col min="16135" max="16135" width="9.42578125" style="2" bestFit="1" customWidth="1"/>
    <col min="16136" max="16136" width="11.85546875" style="2" bestFit="1" customWidth="1"/>
    <col min="16137" max="16137" width="10.42578125" style="2" customWidth="1"/>
    <col min="16138" max="16138" width="10.140625" style="2" customWidth="1"/>
    <col min="16139" max="16139" width="11.28515625" style="2" customWidth="1"/>
    <col min="16140" max="16140" width="10.7109375" style="2" customWidth="1"/>
    <col min="16141" max="16384" width="9.140625" style="2"/>
  </cols>
  <sheetData>
    <row r="1" spans="1:29" x14ac:dyDescent="0.2">
      <c r="A1" s="52" t="s">
        <v>383</v>
      </c>
      <c r="B1" s="33"/>
      <c r="C1" s="33"/>
      <c r="D1" s="33"/>
      <c r="E1" s="33"/>
      <c r="F1" s="33"/>
      <c r="G1" s="33"/>
      <c r="H1" s="33"/>
      <c r="I1" s="33"/>
      <c r="J1" s="33"/>
      <c r="K1" s="33"/>
      <c r="L1" s="33"/>
    </row>
    <row r="2" spans="1:29" x14ac:dyDescent="0.2">
      <c r="B2" s="34"/>
      <c r="C2" s="34"/>
      <c r="D2" s="35" t="s">
        <v>315</v>
      </c>
      <c r="E2" s="35"/>
      <c r="F2" s="34"/>
      <c r="G2" s="34"/>
      <c r="H2" s="34"/>
      <c r="I2" s="35" t="s">
        <v>316</v>
      </c>
      <c r="J2" s="34"/>
      <c r="K2" s="34"/>
      <c r="L2" s="34"/>
      <c r="Z2" s="36"/>
    </row>
    <row r="3" spans="1:29" x14ac:dyDescent="0.2">
      <c r="A3" s="36" t="s">
        <v>317</v>
      </c>
      <c r="L3" s="37" t="s">
        <v>318</v>
      </c>
      <c r="Y3" s="36"/>
      <c r="Z3" s="38"/>
      <c r="AA3" s="38"/>
      <c r="AB3" s="38"/>
      <c r="AC3" s="16"/>
    </row>
    <row r="4" spans="1:29" x14ac:dyDescent="0.2">
      <c r="A4" s="36" t="s">
        <v>319</v>
      </c>
      <c r="B4" s="37"/>
      <c r="C4" s="37" t="s">
        <v>320</v>
      </c>
      <c r="I4" s="37" t="s">
        <v>321</v>
      </c>
      <c r="J4" s="37" t="s">
        <v>322</v>
      </c>
      <c r="K4" s="2"/>
      <c r="L4" s="37" t="s">
        <v>323</v>
      </c>
      <c r="Z4" s="16"/>
      <c r="AA4" s="16"/>
      <c r="AC4" s="16"/>
    </row>
    <row r="5" spans="1:29" x14ac:dyDescent="0.2">
      <c r="B5" s="37" t="s">
        <v>321</v>
      </c>
      <c r="C5" s="37" t="s">
        <v>324</v>
      </c>
      <c r="D5" s="39" t="s">
        <v>353</v>
      </c>
      <c r="E5" s="39" t="s">
        <v>325</v>
      </c>
      <c r="F5" s="39" t="s">
        <v>326</v>
      </c>
      <c r="G5" s="39" t="s">
        <v>327</v>
      </c>
      <c r="H5" s="37" t="s">
        <v>321</v>
      </c>
      <c r="I5" s="37" t="s">
        <v>328</v>
      </c>
      <c r="J5" s="37" t="s">
        <v>328</v>
      </c>
      <c r="K5" s="37" t="s">
        <v>318</v>
      </c>
      <c r="L5" s="37" t="s">
        <v>329</v>
      </c>
      <c r="Y5" s="16"/>
      <c r="Z5" s="16"/>
      <c r="AA5" s="16"/>
      <c r="AB5" s="16"/>
      <c r="AC5" s="16"/>
    </row>
    <row r="6" spans="1:29" x14ac:dyDescent="0.2">
      <c r="A6" s="40"/>
      <c r="B6" s="41" t="s">
        <v>330</v>
      </c>
      <c r="C6" s="41" t="s">
        <v>345</v>
      </c>
      <c r="D6" s="33"/>
      <c r="E6" s="41" t="s">
        <v>331</v>
      </c>
      <c r="F6" s="33"/>
      <c r="G6" s="41" t="s">
        <v>346</v>
      </c>
      <c r="H6" s="41" t="s">
        <v>332</v>
      </c>
      <c r="I6" s="41" t="s">
        <v>333</v>
      </c>
      <c r="J6" s="41" t="s">
        <v>351</v>
      </c>
      <c r="K6" s="42" t="s">
        <v>347</v>
      </c>
      <c r="L6" s="41" t="s">
        <v>334</v>
      </c>
      <c r="Y6" s="16"/>
      <c r="Z6" s="16"/>
      <c r="AA6" s="16"/>
      <c r="AC6" s="16"/>
    </row>
    <row r="7" spans="1:29" x14ac:dyDescent="0.2">
      <c r="G7" s="43"/>
    </row>
    <row r="9" spans="1:29" ht="11.25" customHeight="1" x14ac:dyDescent="0.2">
      <c r="A9" s="36">
        <v>1980</v>
      </c>
      <c r="B9" s="4">
        <v>26467</v>
      </c>
      <c r="C9" s="4">
        <v>18594</v>
      </c>
      <c r="D9" s="39" t="s">
        <v>352</v>
      </c>
      <c r="E9" s="15" t="s">
        <v>15</v>
      </c>
      <c r="F9" s="4">
        <v>25063</v>
      </c>
      <c r="G9" s="4">
        <f t="shared" ref="G9:G52" si="0">SUM(B9:F9)</f>
        <v>70124</v>
      </c>
      <c r="H9" s="4">
        <v>67270</v>
      </c>
      <c r="I9" s="4">
        <v>603</v>
      </c>
      <c r="J9" s="4">
        <v>2540538</v>
      </c>
      <c r="K9" s="4">
        <f t="shared" ref="K9:K17" si="1">SUM(H9:J9)</f>
        <v>2608411</v>
      </c>
      <c r="L9" s="4">
        <f t="shared" ref="L9:L51" si="2">G9+K9</f>
        <v>2678535</v>
      </c>
    </row>
    <row r="10" spans="1:29" ht="11.25" customHeight="1" x14ac:dyDescent="0.2">
      <c r="A10" s="36">
        <f>A9+1</f>
        <v>1981</v>
      </c>
      <c r="B10" s="4">
        <v>35973</v>
      </c>
      <c r="C10" s="4">
        <v>15744</v>
      </c>
      <c r="D10" s="39" t="s">
        <v>352</v>
      </c>
      <c r="E10" s="15" t="s">
        <v>15</v>
      </c>
      <c r="F10" s="4">
        <v>23650</v>
      </c>
      <c r="G10" s="4">
        <f t="shared" si="0"/>
        <v>75367</v>
      </c>
      <c r="H10" s="4">
        <v>82976</v>
      </c>
      <c r="I10" s="4">
        <v>1319</v>
      </c>
      <c r="J10" s="4">
        <v>2787614</v>
      </c>
      <c r="K10" s="4">
        <f t="shared" si="1"/>
        <v>2871909</v>
      </c>
      <c r="L10" s="4">
        <f t="shared" si="2"/>
        <v>2947276</v>
      </c>
    </row>
    <row r="11" spans="1:29" ht="11.25" customHeight="1" x14ac:dyDescent="0.2">
      <c r="A11" s="36">
        <f t="shared" ref="A11:A28" si="3">A10+1</f>
        <v>1982</v>
      </c>
      <c r="B11" s="4">
        <v>27607</v>
      </c>
      <c r="C11" s="4">
        <v>2911</v>
      </c>
      <c r="D11" s="4">
        <v>1295</v>
      </c>
      <c r="E11" s="15" t="s">
        <v>15</v>
      </c>
      <c r="F11" s="4">
        <v>14267</v>
      </c>
      <c r="G11" s="4">
        <f t="shared" si="0"/>
        <v>46080</v>
      </c>
      <c r="H11" s="4">
        <v>93911</v>
      </c>
      <c r="I11" s="4">
        <v>11415</v>
      </c>
      <c r="J11" s="4">
        <v>2854231</v>
      </c>
      <c r="K11" s="4">
        <f t="shared" si="1"/>
        <v>2959557</v>
      </c>
      <c r="L11" s="4">
        <f t="shared" si="2"/>
        <v>3005637</v>
      </c>
    </row>
    <row r="12" spans="1:29" ht="11.25" customHeight="1" x14ac:dyDescent="0.2">
      <c r="A12" s="36">
        <f t="shared" si="3"/>
        <v>1983</v>
      </c>
      <c r="B12" s="4">
        <v>28156</v>
      </c>
      <c r="C12" s="4">
        <v>5312</v>
      </c>
      <c r="D12" s="4">
        <v>1189</v>
      </c>
      <c r="E12" s="15" t="s">
        <v>15</v>
      </c>
      <c r="F12" s="4">
        <v>12528</v>
      </c>
      <c r="G12" s="4">
        <f t="shared" si="0"/>
        <v>47185</v>
      </c>
      <c r="H12" s="4">
        <v>110910</v>
      </c>
      <c r="I12" s="4">
        <v>3301</v>
      </c>
      <c r="J12" s="4">
        <v>3594226</v>
      </c>
      <c r="K12" s="4">
        <f t="shared" si="1"/>
        <v>3708437</v>
      </c>
      <c r="L12" s="4">
        <f t="shared" si="2"/>
        <v>3755622</v>
      </c>
    </row>
    <row r="13" spans="1:29" ht="11.25" customHeight="1" x14ac:dyDescent="0.2">
      <c r="A13" s="36">
        <f t="shared" si="3"/>
        <v>1984</v>
      </c>
      <c r="B13" s="4">
        <v>35733</v>
      </c>
      <c r="C13" s="4">
        <v>2448</v>
      </c>
      <c r="D13" s="4">
        <v>1041</v>
      </c>
      <c r="E13" s="15" t="s">
        <v>15</v>
      </c>
      <c r="F13" s="4">
        <v>14469</v>
      </c>
      <c r="G13" s="4">
        <f t="shared" si="0"/>
        <v>53691</v>
      </c>
      <c r="H13" s="4">
        <v>144289</v>
      </c>
      <c r="I13" s="4">
        <v>41943</v>
      </c>
      <c r="J13" s="4">
        <v>3622834</v>
      </c>
      <c r="K13" s="4">
        <f t="shared" si="1"/>
        <v>3809066</v>
      </c>
      <c r="L13" s="4">
        <f t="shared" si="2"/>
        <v>3862757</v>
      </c>
    </row>
    <row r="14" spans="1:29" ht="11.25" customHeight="1" x14ac:dyDescent="0.2">
      <c r="A14" s="36">
        <f t="shared" si="3"/>
        <v>1985</v>
      </c>
      <c r="B14" s="4">
        <v>30928</v>
      </c>
      <c r="C14" s="4">
        <v>2506</v>
      </c>
      <c r="D14" s="4">
        <v>334</v>
      </c>
      <c r="E14" s="15" t="s">
        <v>15</v>
      </c>
      <c r="F14" s="4">
        <v>7925</v>
      </c>
      <c r="G14" s="4">
        <f t="shared" si="0"/>
        <v>41693</v>
      </c>
      <c r="H14" s="4">
        <v>118537</v>
      </c>
      <c r="I14" s="4">
        <v>155496</v>
      </c>
      <c r="J14" s="4">
        <v>3342606</v>
      </c>
      <c r="K14" s="4">
        <f t="shared" si="1"/>
        <v>3616639</v>
      </c>
      <c r="L14" s="4">
        <f t="shared" si="2"/>
        <v>3658332</v>
      </c>
    </row>
    <row r="15" spans="1:29" ht="11.25" customHeight="1" x14ac:dyDescent="0.2">
      <c r="A15" s="36">
        <f t="shared" si="3"/>
        <v>1986</v>
      </c>
      <c r="B15" s="4">
        <v>42418</v>
      </c>
      <c r="C15" s="4">
        <v>2610</v>
      </c>
      <c r="D15" s="4">
        <v>830</v>
      </c>
      <c r="E15" s="15" t="s">
        <v>15</v>
      </c>
      <c r="F15" s="4">
        <v>9137</v>
      </c>
      <c r="G15" s="4">
        <f t="shared" si="0"/>
        <v>54995</v>
      </c>
      <c r="H15" s="4">
        <v>152201</v>
      </c>
      <c r="I15" s="4">
        <v>204491</v>
      </c>
      <c r="J15" s="4">
        <v>4049074</v>
      </c>
      <c r="K15" s="4">
        <f t="shared" si="1"/>
        <v>4405766</v>
      </c>
      <c r="L15" s="4">
        <f t="shared" si="2"/>
        <v>4460761</v>
      </c>
    </row>
    <row r="16" spans="1:29" ht="11.25" customHeight="1" x14ac:dyDescent="0.2">
      <c r="A16" s="36">
        <f t="shared" si="3"/>
        <v>1987</v>
      </c>
      <c r="B16" s="4">
        <v>56820</v>
      </c>
      <c r="C16" s="4">
        <v>3790</v>
      </c>
      <c r="D16" s="4">
        <v>1182</v>
      </c>
      <c r="E16" s="15" t="s">
        <v>15</v>
      </c>
      <c r="F16" s="4">
        <v>14754</v>
      </c>
      <c r="G16" s="4">
        <f t="shared" si="0"/>
        <v>76546</v>
      </c>
      <c r="H16" s="4">
        <v>138858</v>
      </c>
      <c r="I16" s="4">
        <v>181581</v>
      </c>
      <c r="J16" s="4">
        <v>4241337</v>
      </c>
      <c r="K16" s="4">
        <f t="shared" si="1"/>
        <v>4561776</v>
      </c>
      <c r="L16" s="4">
        <f t="shared" si="2"/>
        <v>4638322</v>
      </c>
    </row>
    <row r="17" spans="1:12" ht="11.25" customHeight="1" x14ac:dyDescent="0.2">
      <c r="A17" s="36">
        <f t="shared" si="3"/>
        <v>1988</v>
      </c>
      <c r="B17" s="4">
        <v>54805</v>
      </c>
      <c r="C17" s="4">
        <v>20908</v>
      </c>
      <c r="D17" s="4">
        <v>16367</v>
      </c>
      <c r="E17" s="15" t="s">
        <v>15</v>
      </c>
      <c r="F17" s="4">
        <v>31901</v>
      </c>
      <c r="G17" s="4">
        <f t="shared" si="0"/>
        <v>123981</v>
      </c>
      <c r="H17" s="4">
        <v>168647</v>
      </c>
      <c r="I17" s="4">
        <v>307038</v>
      </c>
      <c r="J17" s="4">
        <v>4713089</v>
      </c>
      <c r="K17" s="4">
        <f t="shared" si="1"/>
        <v>5188774</v>
      </c>
      <c r="L17" s="4">
        <f t="shared" si="2"/>
        <v>5312755</v>
      </c>
    </row>
    <row r="18" spans="1:12" ht="11.25" customHeight="1" x14ac:dyDescent="0.2">
      <c r="A18" s="36">
        <f t="shared" si="3"/>
        <v>1989</v>
      </c>
      <c r="B18" s="4">
        <f>0.001*61561473</f>
        <v>61561.472999999998</v>
      </c>
      <c r="C18" s="4">
        <v>20380</v>
      </c>
      <c r="D18" s="4">
        <v>55877</v>
      </c>
      <c r="E18" s="4">
        <f>0.001*2365163</f>
        <v>2365.163</v>
      </c>
      <c r="F18" s="4">
        <v>28754</v>
      </c>
      <c r="G18" s="4">
        <f t="shared" si="0"/>
        <v>168937.636</v>
      </c>
      <c r="H18" s="4">
        <f>0.001*174114994</f>
        <v>174114.99400000001</v>
      </c>
      <c r="I18" s="4">
        <v>329691</v>
      </c>
      <c r="J18" s="4">
        <v>4825066</v>
      </c>
      <c r="K18" s="4">
        <f>SUM(H18:J18)</f>
        <v>5328871.9939999999</v>
      </c>
      <c r="L18" s="4">
        <f t="shared" si="2"/>
        <v>5497809.6299999999</v>
      </c>
    </row>
    <row r="19" spans="1:12" ht="11.25" customHeight="1" x14ac:dyDescent="0.2">
      <c r="A19" s="36">
        <f t="shared" si="3"/>
        <v>1990</v>
      </c>
      <c r="B19" s="4">
        <f>0.001*51714260</f>
        <v>51714.26</v>
      </c>
      <c r="C19" s="4">
        <v>34851</v>
      </c>
      <c r="D19" s="4">
        <v>145337</v>
      </c>
      <c r="E19" s="4">
        <f>0.001*7651584</f>
        <v>7651.5839999999998</v>
      </c>
      <c r="F19" s="4">
        <v>25721</v>
      </c>
      <c r="G19" s="4">
        <f t="shared" si="0"/>
        <v>265274.84400000004</v>
      </c>
      <c r="H19" s="4">
        <f>0.001*203682290</f>
        <v>203682.29</v>
      </c>
      <c r="I19" s="4">
        <v>435171</v>
      </c>
      <c r="J19" s="4">
        <v>5350278</v>
      </c>
      <c r="K19" s="4">
        <f>SUM(H19:J19)</f>
        <v>5989131.29</v>
      </c>
      <c r="L19" s="4">
        <f t="shared" si="2"/>
        <v>6254406.1339999996</v>
      </c>
    </row>
    <row r="20" spans="1:12" ht="11.25" customHeight="1" x14ac:dyDescent="0.2">
      <c r="A20" s="36">
        <f t="shared" si="3"/>
        <v>1991</v>
      </c>
      <c r="B20" s="4">
        <f>0.001*50317280</f>
        <v>50317.279999999999</v>
      </c>
      <c r="C20" s="4">
        <v>52519</v>
      </c>
      <c r="D20" s="4">
        <v>119000</v>
      </c>
      <c r="E20" s="4">
        <f>0.001*9040091</f>
        <v>9040.0910000000003</v>
      </c>
      <c r="F20" s="4">
        <v>31452</v>
      </c>
      <c r="G20" s="4">
        <f t="shared" si="0"/>
        <v>262328.37099999998</v>
      </c>
      <c r="H20" s="4">
        <f>0.001*235439915</f>
        <v>235439.91500000001</v>
      </c>
      <c r="I20" s="4">
        <v>514412</v>
      </c>
      <c r="J20" s="4">
        <v>5543492</v>
      </c>
      <c r="K20" s="4">
        <f>SUM(H20:J20)</f>
        <v>6293343.915</v>
      </c>
      <c r="L20" s="4">
        <f t="shared" si="2"/>
        <v>6555672.2860000003</v>
      </c>
    </row>
    <row r="21" spans="1:12" ht="11.25" customHeight="1" x14ac:dyDescent="0.2">
      <c r="A21" s="36">
        <f t="shared" si="3"/>
        <v>1992</v>
      </c>
      <c r="B21" s="4">
        <f>0.001*59172311</f>
        <v>59172.311000000002</v>
      </c>
      <c r="C21" s="4">
        <v>33785.356</v>
      </c>
      <c r="D21" s="4">
        <v>97811.921000000002</v>
      </c>
      <c r="E21" s="4">
        <v>16760.405999999999</v>
      </c>
      <c r="F21" s="4">
        <v>32310.87</v>
      </c>
      <c r="G21" s="4">
        <f t="shared" si="0"/>
        <v>239840.86399999997</v>
      </c>
      <c r="H21" s="4">
        <f>0.001*260296634</f>
        <v>260296.63399999999</v>
      </c>
      <c r="I21" s="4">
        <v>550939</v>
      </c>
      <c r="J21" s="4">
        <v>5638960</v>
      </c>
      <c r="K21" s="4">
        <f t="shared" ref="K21:K48" si="4">SUM(H21:J21)</f>
        <v>6450195.6339999996</v>
      </c>
      <c r="L21" s="4">
        <f t="shared" si="2"/>
        <v>6690036.4979999997</v>
      </c>
    </row>
    <row r="22" spans="1:12" ht="11.25" customHeight="1" x14ac:dyDescent="0.2">
      <c r="A22" s="36">
        <f t="shared" si="3"/>
        <v>1993</v>
      </c>
      <c r="B22" s="4">
        <f>0.001*58129679</f>
        <v>58129.679000000004</v>
      </c>
      <c r="C22" s="4">
        <v>37385.358</v>
      </c>
      <c r="D22" s="4">
        <v>105098.14600000001</v>
      </c>
      <c r="E22" s="4">
        <v>23334.512999999999</v>
      </c>
      <c r="F22" s="4">
        <v>23676.387999999999</v>
      </c>
      <c r="G22" s="4">
        <f t="shared" si="0"/>
        <v>247624.08400000003</v>
      </c>
      <c r="H22" s="4">
        <f>0.001*362587446</f>
        <v>362587.446</v>
      </c>
      <c r="I22" s="4">
        <v>617522</v>
      </c>
      <c r="J22" s="4">
        <v>5799484</v>
      </c>
      <c r="K22" s="4">
        <f t="shared" si="4"/>
        <v>6779593.4460000005</v>
      </c>
      <c r="L22" s="4">
        <f t="shared" si="2"/>
        <v>7027217.5300000003</v>
      </c>
    </row>
    <row r="23" spans="1:12" ht="11.25" customHeight="1" x14ac:dyDescent="0.2">
      <c r="A23" s="36">
        <f t="shared" si="3"/>
        <v>1994</v>
      </c>
      <c r="B23" s="4">
        <f>0.001*67247154</f>
        <v>67247.153999999995</v>
      </c>
      <c r="C23" s="4">
        <v>44374.563999999998</v>
      </c>
      <c r="D23" s="4">
        <v>118931.30100000001</v>
      </c>
      <c r="E23" s="4">
        <v>22040.417000000001</v>
      </c>
      <c r="F23" s="4">
        <v>33344.645000000004</v>
      </c>
      <c r="G23" s="4">
        <f t="shared" si="0"/>
        <v>285938.08100000001</v>
      </c>
      <c r="H23" s="4">
        <f>0.001*341941954</f>
        <v>341941.95400000003</v>
      </c>
      <c r="I23" s="4">
        <v>678519</v>
      </c>
      <c r="J23" s="4">
        <v>5666146</v>
      </c>
      <c r="K23" s="4">
        <f t="shared" si="4"/>
        <v>6686606.9539999999</v>
      </c>
      <c r="L23" s="4">
        <f t="shared" si="2"/>
        <v>6972545.0350000001</v>
      </c>
    </row>
    <row r="24" spans="1:12" ht="11.25" customHeight="1" x14ac:dyDescent="0.2">
      <c r="A24" s="36">
        <f t="shared" si="3"/>
        <v>1995</v>
      </c>
      <c r="B24" s="4">
        <f>0.001*110529813</f>
        <v>110529.81300000001</v>
      </c>
      <c r="C24" s="4">
        <v>49113.957999999999</v>
      </c>
      <c r="D24" s="4">
        <v>101676.694</v>
      </c>
      <c r="E24" s="4">
        <v>17974.600999999999</v>
      </c>
      <c r="F24" s="4">
        <v>49922.741000000002</v>
      </c>
      <c r="G24" s="4">
        <f t="shared" si="0"/>
        <v>329217.80700000003</v>
      </c>
      <c r="H24" s="4">
        <f>0.001*377181824</f>
        <v>377181.82400000002</v>
      </c>
      <c r="I24" s="4">
        <v>660675</v>
      </c>
      <c r="J24" s="4">
        <v>6363048</v>
      </c>
      <c r="K24" s="4">
        <f t="shared" si="4"/>
        <v>7400904.824</v>
      </c>
      <c r="L24" s="4">
        <f t="shared" si="2"/>
        <v>7730122.6310000001</v>
      </c>
    </row>
    <row r="25" spans="1:12" ht="11.25" customHeight="1" x14ac:dyDescent="0.2">
      <c r="A25" s="36">
        <f t="shared" si="3"/>
        <v>1996</v>
      </c>
      <c r="B25" s="4">
        <f>0.001*104486007</f>
        <v>104486.007</v>
      </c>
      <c r="C25" s="4">
        <v>93113.43</v>
      </c>
      <c r="D25" s="4">
        <v>219713.26200000002</v>
      </c>
      <c r="E25" s="4">
        <v>36246.124000000003</v>
      </c>
      <c r="F25" s="4">
        <v>65908.358000000007</v>
      </c>
      <c r="G25" s="4">
        <f t="shared" si="0"/>
        <v>519467.18100000004</v>
      </c>
      <c r="H25" s="4">
        <f>0.001*407283101</f>
        <v>407283.10100000002</v>
      </c>
      <c r="I25" s="4">
        <v>759278</v>
      </c>
      <c r="J25" s="4">
        <v>5055437</v>
      </c>
      <c r="K25" s="4">
        <f t="shared" si="4"/>
        <v>6221998.1009999998</v>
      </c>
      <c r="L25" s="4">
        <f t="shared" si="2"/>
        <v>6741465.2819999997</v>
      </c>
    </row>
    <row r="26" spans="1:12" ht="11.25" customHeight="1" x14ac:dyDescent="0.2">
      <c r="A26" s="36">
        <f t="shared" si="3"/>
        <v>1997</v>
      </c>
      <c r="B26" s="4">
        <f>0.001*126371423</f>
        <v>126371.42300000001</v>
      </c>
      <c r="C26" s="4">
        <v>92993.858000000007</v>
      </c>
      <c r="D26" s="4">
        <v>269445.76699999999</v>
      </c>
      <c r="E26" s="4">
        <v>44462.112000000001</v>
      </c>
      <c r="F26" s="4">
        <v>73127.222999999998</v>
      </c>
      <c r="G26" s="4">
        <f t="shared" si="0"/>
        <v>606400.38300000003</v>
      </c>
      <c r="H26" s="4">
        <f>0.001*489353346</f>
        <v>489353.34600000002</v>
      </c>
      <c r="I26" s="4">
        <v>824132</v>
      </c>
      <c r="J26" s="4">
        <v>5225815</v>
      </c>
      <c r="K26" s="4">
        <f t="shared" si="4"/>
        <v>6539300.3459999999</v>
      </c>
      <c r="L26" s="4">
        <f t="shared" si="2"/>
        <v>7145700.7290000003</v>
      </c>
    </row>
    <row r="27" spans="1:12" ht="11.25" customHeight="1" x14ac:dyDescent="0.2">
      <c r="A27" s="36">
        <f t="shared" si="3"/>
        <v>1998</v>
      </c>
      <c r="B27" s="4">
        <f>0.001*91355211</f>
        <v>91355.210999999996</v>
      </c>
      <c r="C27" s="4">
        <v>101890.29300000001</v>
      </c>
      <c r="D27" s="4">
        <v>390123.06200000003</v>
      </c>
      <c r="E27" s="4">
        <v>54747.909</v>
      </c>
      <c r="F27" s="4">
        <v>63381.775999999998</v>
      </c>
      <c r="G27" s="4">
        <f t="shared" si="0"/>
        <v>701498.25100000005</v>
      </c>
      <c r="H27" s="4">
        <f>0.001*522404212</f>
        <v>522404.212</v>
      </c>
      <c r="I27" s="4">
        <v>724703</v>
      </c>
      <c r="J27" s="4">
        <v>4999217</v>
      </c>
      <c r="K27" s="4">
        <f t="shared" si="4"/>
        <v>6246324.2120000003</v>
      </c>
      <c r="L27" s="4">
        <f t="shared" si="2"/>
        <v>6947822.4630000005</v>
      </c>
    </row>
    <row r="28" spans="1:12" s="45" customFormat="1" ht="11.25" customHeight="1" x14ac:dyDescent="0.2">
      <c r="A28" s="44">
        <f t="shared" si="3"/>
        <v>1999</v>
      </c>
      <c r="B28" s="4">
        <f>0.001*90972313</f>
        <v>90972.312999999995</v>
      </c>
      <c r="C28" s="4">
        <v>96680.074000000008</v>
      </c>
      <c r="D28" s="4">
        <v>330299.85399999999</v>
      </c>
      <c r="E28" s="4">
        <v>66465.866999999998</v>
      </c>
      <c r="F28" s="4">
        <v>57828.248</v>
      </c>
      <c r="G28" s="4">
        <f t="shared" si="0"/>
        <v>642246.35600000003</v>
      </c>
      <c r="H28" s="4">
        <f>0.001*419509238</f>
        <v>419509.23800000001</v>
      </c>
      <c r="I28" s="4">
        <v>612003</v>
      </c>
      <c r="J28" s="4">
        <v>5047446</v>
      </c>
      <c r="K28" s="4">
        <f t="shared" si="4"/>
        <v>6078958.2379999999</v>
      </c>
      <c r="L28" s="4">
        <f t="shared" si="2"/>
        <v>6721204.5939999996</v>
      </c>
    </row>
    <row r="29" spans="1:12" s="45" customFormat="1" ht="11.25" customHeight="1" x14ac:dyDescent="0.2">
      <c r="A29" s="44">
        <v>2000</v>
      </c>
      <c r="B29" s="4">
        <v>88386.815000000002</v>
      </c>
      <c r="C29" s="4">
        <v>111529.795</v>
      </c>
      <c r="D29" s="4">
        <v>317190.40000000002</v>
      </c>
      <c r="E29" s="4">
        <v>48466.678</v>
      </c>
      <c r="F29" s="4">
        <v>55402.493999999999</v>
      </c>
      <c r="G29" s="4">
        <f t="shared" si="0"/>
        <v>620976.18199999991</v>
      </c>
      <c r="H29" s="4">
        <v>433913.63900000002</v>
      </c>
      <c r="I29" s="4">
        <v>746951</v>
      </c>
      <c r="J29" s="4">
        <v>5091831</v>
      </c>
      <c r="K29" s="4">
        <f t="shared" si="4"/>
        <v>6272695.6390000004</v>
      </c>
      <c r="L29" s="4">
        <f t="shared" si="2"/>
        <v>6893671.8210000005</v>
      </c>
    </row>
    <row r="30" spans="1:12" s="45" customFormat="1" ht="11.25" customHeight="1" x14ac:dyDescent="0.2">
      <c r="A30" s="44">
        <v>2001</v>
      </c>
      <c r="B30" s="4">
        <v>97386.793999999994</v>
      </c>
      <c r="C30" s="4">
        <v>129008.235</v>
      </c>
      <c r="D30" s="4">
        <v>211470.37100000001</v>
      </c>
      <c r="E30" s="4">
        <v>52614.084000000003</v>
      </c>
      <c r="F30" s="4">
        <v>61277.482000000004</v>
      </c>
      <c r="G30" s="4">
        <f t="shared" si="0"/>
        <v>551756.96600000001</v>
      </c>
      <c r="H30" s="4">
        <v>440144.50599999999</v>
      </c>
      <c r="I30" s="4">
        <v>802299</v>
      </c>
      <c r="J30" s="4">
        <v>4485709</v>
      </c>
      <c r="K30" s="4">
        <f t="shared" si="4"/>
        <v>5728152.5060000001</v>
      </c>
      <c r="L30" s="4">
        <f t="shared" si="2"/>
        <v>6279909.4720000001</v>
      </c>
    </row>
    <row r="31" spans="1:12" ht="11.25" customHeight="1" x14ac:dyDescent="0.2">
      <c r="A31" s="36">
        <v>2002</v>
      </c>
      <c r="B31" s="4">
        <v>104106.452</v>
      </c>
      <c r="C31" s="4">
        <v>148362.9</v>
      </c>
      <c r="D31" s="4">
        <v>118837.704</v>
      </c>
      <c r="E31" s="4">
        <v>41694.06</v>
      </c>
      <c r="F31" s="4">
        <v>75213.861000000004</v>
      </c>
      <c r="G31" s="4">
        <f t="shared" si="0"/>
        <v>488214.97699999996</v>
      </c>
      <c r="H31" s="4">
        <v>533176.20799999998</v>
      </c>
      <c r="I31" s="4">
        <v>810998</v>
      </c>
      <c r="J31" s="4">
        <v>4209950</v>
      </c>
      <c r="K31" s="4">
        <f t="shared" si="4"/>
        <v>5554124.2080000006</v>
      </c>
      <c r="L31" s="4">
        <f t="shared" si="2"/>
        <v>6042339.1850000005</v>
      </c>
    </row>
    <row r="32" spans="1:12" ht="11.25" customHeight="1" x14ac:dyDescent="0.2">
      <c r="A32" s="36">
        <v>2003</v>
      </c>
      <c r="B32" s="4">
        <v>86848.790999999997</v>
      </c>
      <c r="C32" s="4">
        <v>157023.584</v>
      </c>
      <c r="D32" s="4">
        <v>131372.47200000001</v>
      </c>
      <c r="E32" s="4">
        <v>44242.531000000003</v>
      </c>
      <c r="F32" s="4">
        <v>94211.005000000005</v>
      </c>
      <c r="G32" s="4">
        <f t="shared" si="0"/>
        <v>513698.38300000003</v>
      </c>
      <c r="H32" s="4">
        <v>382459.86800000002</v>
      </c>
      <c r="I32" s="4">
        <v>887893</v>
      </c>
      <c r="J32" s="4">
        <v>3747268</v>
      </c>
      <c r="K32" s="4">
        <f t="shared" si="4"/>
        <v>5017620.8679999998</v>
      </c>
      <c r="L32" s="4">
        <f t="shared" si="2"/>
        <v>5531319.2510000002</v>
      </c>
    </row>
    <row r="33" spans="1:12" ht="11.25" customHeight="1" x14ac:dyDescent="0.2">
      <c r="A33" s="36">
        <v>2004</v>
      </c>
      <c r="B33" s="4">
        <v>80945.054000000004</v>
      </c>
      <c r="C33" s="4">
        <v>142714.57</v>
      </c>
      <c r="D33" s="4">
        <v>114267.81</v>
      </c>
      <c r="E33" s="4">
        <v>58666.448000000004</v>
      </c>
      <c r="F33" s="4">
        <v>80287.790000000008</v>
      </c>
      <c r="G33" s="4">
        <f t="shared" si="0"/>
        <v>476881.67200000002</v>
      </c>
      <c r="H33" s="4">
        <v>355449.14500000002</v>
      </c>
      <c r="I33" s="4">
        <v>900273</v>
      </c>
      <c r="J33" s="4">
        <v>3236367</v>
      </c>
      <c r="K33" s="4">
        <f t="shared" si="4"/>
        <v>4492089.1449999996</v>
      </c>
      <c r="L33" s="4">
        <f t="shared" si="2"/>
        <v>4968970.8169999998</v>
      </c>
    </row>
    <row r="34" spans="1:12" ht="11.25" customHeight="1" x14ac:dyDescent="0.2">
      <c r="A34" s="36">
        <v>2005</v>
      </c>
      <c r="B34" s="4">
        <v>136898.73800000001</v>
      </c>
      <c r="C34" s="4">
        <v>206035.15299999999</v>
      </c>
      <c r="D34" s="4">
        <v>183149.33000000002</v>
      </c>
      <c r="E34" s="4">
        <v>156451.527</v>
      </c>
      <c r="F34" s="4">
        <v>90688.786000000007</v>
      </c>
      <c r="G34" s="4">
        <f t="shared" si="0"/>
        <v>773223.53399999999</v>
      </c>
      <c r="H34" s="4">
        <v>353197.908</v>
      </c>
      <c r="I34" s="4">
        <v>845096</v>
      </c>
      <c r="J34" s="4">
        <v>2863825</v>
      </c>
      <c r="K34" s="4">
        <f t="shared" si="4"/>
        <v>4062118.9079999998</v>
      </c>
      <c r="L34" s="4">
        <f t="shared" si="2"/>
        <v>4835342.4419999998</v>
      </c>
    </row>
    <row r="35" spans="1:12" ht="11.25" customHeight="1" x14ac:dyDescent="0.2">
      <c r="A35" s="36">
        <v>2006</v>
      </c>
      <c r="B35" s="4">
        <v>134547.758</v>
      </c>
      <c r="C35" s="4">
        <v>294962.61800000002</v>
      </c>
      <c r="D35" s="4">
        <v>461230.15299999999</v>
      </c>
      <c r="E35" s="4">
        <v>98794.358999999997</v>
      </c>
      <c r="F35" s="4">
        <v>100925.311</v>
      </c>
      <c r="G35" s="4">
        <f t="shared" si="0"/>
        <v>1090460.199</v>
      </c>
      <c r="H35" s="4">
        <v>357095.04399999999</v>
      </c>
      <c r="I35" s="4">
        <v>924055</v>
      </c>
      <c r="J35" s="4">
        <v>2377445</v>
      </c>
      <c r="K35" s="4">
        <f t="shared" si="4"/>
        <v>3658595.0439999998</v>
      </c>
      <c r="L35" s="4">
        <f t="shared" si="2"/>
        <v>4749055.2429999998</v>
      </c>
    </row>
    <row r="36" spans="1:12" ht="11.25" customHeight="1" x14ac:dyDescent="0.2">
      <c r="A36" s="36">
        <v>2007</v>
      </c>
      <c r="B36" s="4">
        <v>131761.62100000001</v>
      </c>
      <c r="C36" s="4">
        <v>358343.11499999999</v>
      </c>
      <c r="D36" s="4">
        <v>630079.39199999999</v>
      </c>
      <c r="E36" s="4">
        <v>111106.391</v>
      </c>
      <c r="F36" s="4">
        <v>114425.807</v>
      </c>
      <c r="G36" s="4">
        <f t="shared" si="0"/>
        <v>1345716.3260000001</v>
      </c>
      <c r="H36" s="4">
        <v>348788.21799999999</v>
      </c>
      <c r="I36" s="4">
        <v>993582</v>
      </c>
      <c r="J36" s="4">
        <v>1516984</v>
      </c>
      <c r="K36" s="4">
        <f t="shared" si="4"/>
        <v>2859354.2179999999</v>
      </c>
      <c r="L36" s="4">
        <f t="shared" si="2"/>
        <v>4205070.5439999998</v>
      </c>
    </row>
    <row r="37" spans="1:12" ht="11.25" customHeight="1" x14ac:dyDescent="0.2">
      <c r="A37" s="36">
        <v>2008</v>
      </c>
      <c r="B37" s="4">
        <v>112306.749</v>
      </c>
      <c r="C37" s="4">
        <v>305026.90399999998</v>
      </c>
      <c r="D37" s="4">
        <v>700821.41700000002</v>
      </c>
      <c r="E37" s="4">
        <v>92863.097000000009</v>
      </c>
      <c r="F37" s="4">
        <v>113517.35</v>
      </c>
      <c r="G37" s="4">
        <f t="shared" si="0"/>
        <v>1324535.5170000002</v>
      </c>
      <c r="H37" s="4">
        <v>349206.56599999999</v>
      </c>
      <c r="I37" s="4">
        <v>1045000</v>
      </c>
      <c r="J37" s="4">
        <v>1265540</v>
      </c>
      <c r="K37" s="4">
        <f t="shared" si="4"/>
        <v>2659746.5660000001</v>
      </c>
      <c r="L37" s="4">
        <f t="shared" si="2"/>
        <v>3984282.0830000006</v>
      </c>
    </row>
    <row r="38" spans="1:12" ht="11.25" customHeight="1" x14ac:dyDescent="0.2">
      <c r="A38" s="36">
        <v>2009</v>
      </c>
      <c r="B38" s="4">
        <v>100675.55899999999</v>
      </c>
      <c r="C38" s="4">
        <v>295078.13300000003</v>
      </c>
      <c r="D38" s="4">
        <v>725886.84400000004</v>
      </c>
      <c r="E38" s="4">
        <v>65183.035000000003</v>
      </c>
      <c r="F38" s="4">
        <v>73328.490000000005</v>
      </c>
      <c r="G38" s="4">
        <f t="shared" si="0"/>
        <v>1260152.061</v>
      </c>
      <c r="H38" s="4">
        <v>380516.47399999999</v>
      </c>
      <c r="I38" s="4">
        <v>654896</v>
      </c>
      <c r="J38" s="4">
        <v>825098</v>
      </c>
      <c r="K38" s="4">
        <f t="shared" si="4"/>
        <v>1860510.4739999999</v>
      </c>
      <c r="L38" s="4">
        <f t="shared" si="2"/>
        <v>3120662.5350000001</v>
      </c>
    </row>
    <row r="39" spans="1:12" ht="11.25" customHeight="1" x14ac:dyDescent="0.2">
      <c r="A39" s="36">
        <v>2010</v>
      </c>
      <c r="B39" s="4">
        <v>161939.356</v>
      </c>
      <c r="C39" s="4">
        <v>426075.67300000001</v>
      </c>
      <c r="D39" s="4">
        <v>1534231.9480000001</v>
      </c>
      <c r="E39" s="4">
        <v>63232.546999999999</v>
      </c>
      <c r="F39" s="4">
        <v>110933.776</v>
      </c>
      <c r="G39" s="4">
        <f t="shared" si="0"/>
        <v>2296413.2999999998</v>
      </c>
      <c r="H39" s="4">
        <v>331326.77400000003</v>
      </c>
      <c r="I39" s="4">
        <v>703255</v>
      </c>
      <c r="J39" s="4">
        <v>1168348</v>
      </c>
      <c r="K39" s="4">
        <f t="shared" si="4"/>
        <v>2202929.7740000002</v>
      </c>
      <c r="L39" s="4">
        <f t="shared" si="2"/>
        <v>4499343.074</v>
      </c>
    </row>
    <row r="40" spans="1:12" ht="11.25" customHeight="1" x14ac:dyDescent="0.2">
      <c r="A40" s="36">
        <v>2011</v>
      </c>
      <c r="B40" s="4">
        <v>130279.546</v>
      </c>
      <c r="C40" s="4">
        <v>588542.75600000005</v>
      </c>
      <c r="D40" s="4">
        <v>1584916.98</v>
      </c>
      <c r="E40" s="4">
        <v>71848.062000000005</v>
      </c>
      <c r="F40" s="4">
        <v>107229.236</v>
      </c>
      <c r="G40" s="4">
        <f t="shared" si="0"/>
        <v>2482816.58</v>
      </c>
      <c r="H40" s="4">
        <v>394552.44199999998</v>
      </c>
      <c r="I40" s="4">
        <v>763371</v>
      </c>
      <c r="J40" s="4">
        <v>1364829</v>
      </c>
      <c r="K40" s="4">
        <f t="shared" si="4"/>
        <v>2522752.4419999998</v>
      </c>
      <c r="L40" s="4">
        <f t="shared" si="2"/>
        <v>5005569.0219999999</v>
      </c>
    </row>
    <row r="41" spans="1:12" ht="11.25" customHeight="1" x14ac:dyDescent="0.2">
      <c r="A41" s="36">
        <v>2012</v>
      </c>
      <c r="B41" s="4">
        <v>158130.75</v>
      </c>
      <c r="C41" s="4">
        <v>452507.82199999999</v>
      </c>
      <c r="D41" s="4">
        <v>1831522.702</v>
      </c>
      <c r="E41" s="4">
        <v>71042.820999999996</v>
      </c>
      <c r="F41" s="4">
        <v>110284.943</v>
      </c>
      <c r="G41" s="4">
        <f t="shared" si="0"/>
        <v>2623489.0380000002</v>
      </c>
      <c r="H41" s="4">
        <v>492137.61100000003</v>
      </c>
      <c r="I41" s="4">
        <v>925808</v>
      </c>
      <c r="J41" s="4">
        <v>794847</v>
      </c>
      <c r="K41" s="4">
        <f t="shared" si="4"/>
        <v>2212792.611</v>
      </c>
      <c r="L41" s="4">
        <f t="shared" si="2"/>
        <v>4836281.6490000002</v>
      </c>
    </row>
    <row r="42" spans="1:12" ht="11.25" customHeight="1" x14ac:dyDescent="0.2">
      <c r="A42" s="36">
        <v>2013</v>
      </c>
      <c r="B42" s="4">
        <v>114514.268</v>
      </c>
      <c r="C42" s="4">
        <v>454795.505</v>
      </c>
      <c r="D42" s="4">
        <v>1413028.703</v>
      </c>
      <c r="E42" s="4">
        <v>76828.642000000007</v>
      </c>
      <c r="F42" s="4">
        <v>108623.41500000001</v>
      </c>
      <c r="G42" s="4">
        <f t="shared" si="0"/>
        <v>2167790.5329999998</v>
      </c>
      <c r="H42" s="4">
        <v>444154.995</v>
      </c>
      <c r="I42" s="4">
        <v>1017697</v>
      </c>
      <c r="J42" s="4">
        <v>884928</v>
      </c>
      <c r="K42" s="4">
        <f t="shared" si="4"/>
        <v>2346779.9950000001</v>
      </c>
      <c r="L42" s="4">
        <f t="shared" si="2"/>
        <v>4514570.5279999999</v>
      </c>
    </row>
    <row r="43" spans="1:12" ht="11.25" customHeight="1" x14ac:dyDescent="0.2">
      <c r="A43" s="36">
        <v>2014</v>
      </c>
      <c r="B43" s="4">
        <v>91330.631999999998</v>
      </c>
      <c r="C43" s="4">
        <v>445684.951</v>
      </c>
      <c r="D43" s="4">
        <v>1384109.4980000001</v>
      </c>
      <c r="E43" s="4">
        <v>95992.52</v>
      </c>
      <c r="F43" s="4">
        <v>98409.315000000002</v>
      </c>
      <c r="G43" s="4">
        <f t="shared" si="0"/>
        <v>2115526.9160000002</v>
      </c>
      <c r="H43" s="4">
        <v>394152.70299999998</v>
      </c>
      <c r="I43" s="4">
        <v>938637</v>
      </c>
      <c r="J43" s="4">
        <v>996037</v>
      </c>
      <c r="K43" s="4">
        <f t="shared" si="4"/>
        <v>2328826.7029999997</v>
      </c>
      <c r="L43" s="4">
        <f t="shared" si="2"/>
        <v>4444353.6189999999</v>
      </c>
    </row>
    <row r="44" spans="1:12" ht="11.25" customHeight="1" x14ac:dyDescent="0.2">
      <c r="A44" s="36">
        <v>2015</v>
      </c>
      <c r="B44" s="4">
        <v>82598.760999999999</v>
      </c>
      <c r="C44" s="4">
        <v>373826.098</v>
      </c>
      <c r="D44" s="4">
        <v>1328697.213</v>
      </c>
      <c r="E44" s="4">
        <v>75336.186000000002</v>
      </c>
      <c r="F44" s="4">
        <v>82843.985000000001</v>
      </c>
      <c r="G44" s="4">
        <f t="shared" si="0"/>
        <v>1943302.243</v>
      </c>
      <c r="H44" s="4">
        <v>496034.94200000004</v>
      </c>
      <c r="I44" s="4">
        <v>819211</v>
      </c>
      <c r="J44" s="4">
        <v>790765</v>
      </c>
      <c r="K44" s="4">
        <f t="shared" si="4"/>
        <v>2106010.9419999998</v>
      </c>
      <c r="L44" s="4">
        <f t="shared" si="2"/>
        <v>4049313.1849999996</v>
      </c>
    </row>
    <row r="45" spans="1:12" ht="11.25" customHeight="1" x14ac:dyDescent="0.2">
      <c r="A45" s="36">
        <v>2016</v>
      </c>
      <c r="B45" s="4">
        <v>80565.899999999994</v>
      </c>
      <c r="C45" s="4">
        <v>314676.19900000002</v>
      </c>
      <c r="D45" s="4">
        <v>1382940.0279999999</v>
      </c>
      <c r="E45" s="4">
        <v>65602.191999999995</v>
      </c>
      <c r="F45" s="4">
        <v>111544.29400000001</v>
      </c>
      <c r="G45" s="4">
        <f t="shared" si="0"/>
        <v>1955328.6129999999</v>
      </c>
      <c r="H45" s="4">
        <v>478905.77799999999</v>
      </c>
      <c r="I45" s="4">
        <v>752079</v>
      </c>
      <c r="J45" s="4">
        <v>1130658</v>
      </c>
      <c r="K45" s="4">
        <f t="shared" si="4"/>
        <v>2361642.7779999999</v>
      </c>
      <c r="L45" s="4">
        <f t="shared" si="2"/>
        <v>4316971.3909999998</v>
      </c>
    </row>
    <row r="46" spans="1:12" ht="11.25" customHeight="1" x14ac:dyDescent="0.2">
      <c r="A46" s="36">
        <v>2017</v>
      </c>
      <c r="B46" s="4">
        <v>102703.72500000001</v>
      </c>
      <c r="C46" s="4">
        <v>313205.451</v>
      </c>
      <c r="D46" s="4">
        <v>1386418.794</v>
      </c>
      <c r="E46" s="4">
        <v>88484.097000000009</v>
      </c>
      <c r="F46" s="4">
        <v>99573.616999999998</v>
      </c>
      <c r="G46" s="4">
        <f t="shared" si="0"/>
        <v>1990385.6840000001</v>
      </c>
      <c r="H46" s="4">
        <v>464218.60100000002</v>
      </c>
      <c r="I46" s="4">
        <v>817070</v>
      </c>
      <c r="J46" s="4">
        <v>1179354</v>
      </c>
      <c r="K46" s="4">
        <f t="shared" si="4"/>
        <v>2460642.6009999998</v>
      </c>
      <c r="L46" s="4">
        <f t="shared" si="2"/>
        <v>4451028.2850000001</v>
      </c>
    </row>
    <row r="47" spans="1:12" ht="11.25" customHeight="1" x14ac:dyDescent="0.2">
      <c r="A47" s="36">
        <v>2018</v>
      </c>
      <c r="B47" s="4">
        <v>110175.95299999999</v>
      </c>
      <c r="C47" s="4">
        <v>277358.95699999999</v>
      </c>
      <c r="D47" s="4">
        <v>1357599.5</v>
      </c>
      <c r="E47" s="4">
        <v>96267.114000000001</v>
      </c>
      <c r="F47" s="4">
        <v>110084.837</v>
      </c>
      <c r="G47" s="4">
        <f t="shared" si="0"/>
        <v>1951486.361</v>
      </c>
      <c r="H47" s="4">
        <v>289776.239</v>
      </c>
      <c r="I47" s="4">
        <v>809993</v>
      </c>
      <c r="J47" s="4">
        <v>1168748</v>
      </c>
      <c r="K47" s="4">
        <f t="shared" si="4"/>
        <v>2268517.2390000001</v>
      </c>
      <c r="L47" s="4">
        <f t="shared" si="2"/>
        <v>4220003.5999999996</v>
      </c>
    </row>
    <row r="48" spans="1:12" ht="11.25" customHeight="1" x14ac:dyDescent="0.2">
      <c r="A48" s="36">
        <v>2019</v>
      </c>
      <c r="B48" s="4">
        <v>124114.24000000001</v>
      </c>
      <c r="C48" s="4">
        <v>237833.09</v>
      </c>
      <c r="D48" s="4">
        <v>1225448.5819999999</v>
      </c>
      <c r="E48" s="4">
        <v>134451.791</v>
      </c>
      <c r="F48" s="4">
        <v>118350.527</v>
      </c>
      <c r="G48" s="4">
        <f t="shared" si="0"/>
        <v>1840198.23</v>
      </c>
      <c r="H48" s="4">
        <v>262649.46399999998</v>
      </c>
      <c r="I48" s="4">
        <v>791210</v>
      </c>
      <c r="J48" s="4">
        <v>939667</v>
      </c>
      <c r="K48" s="4">
        <f t="shared" si="4"/>
        <v>1993526.4639999999</v>
      </c>
      <c r="L48" s="4">
        <f t="shared" si="2"/>
        <v>3833724.6940000001</v>
      </c>
    </row>
    <row r="49" spans="1:21" ht="11.25" customHeight="1" x14ac:dyDescent="0.2">
      <c r="A49" s="36">
        <v>2020</v>
      </c>
      <c r="B49" s="4">
        <v>164352.12100000001</v>
      </c>
      <c r="C49" s="4">
        <v>206007.74799999999</v>
      </c>
      <c r="D49" s="4">
        <v>1128711.4480000001</v>
      </c>
      <c r="E49" s="4">
        <v>118059.402</v>
      </c>
      <c r="F49" s="4">
        <v>108350.673</v>
      </c>
      <c r="G49" s="4">
        <f t="shared" si="0"/>
        <v>1725481.392</v>
      </c>
      <c r="H49" s="4">
        <v>217769.076</v>
      </c>
      <c r="I49" s="4">
        <v>776522</v>
      </c>
      <c r="J49" s="4">
        <v>787506</v>
      </c>
      <c r="K49" s="4">
        <f t="shared" ref="K49:K50" si="5">SUM(H49:J49)</f>
        <v>1781797.0759999999</v>
      </c>
      <c r="L49" s="4">
        <f t="shared" si="2"/>
        <v>3507278.4679999999</v>
      </c>
    </row>
    <row r="50" spans="1:21" ht="11.25" customHeight="1" x14ac:dyDescent="0.2">
      <c r="A50" s="36">
        <v>2021</v>
      </c>
      <c r="B50" s="4">
        <v>180624.47700000001</v>
      </c>
      <c r="C50" s="4">
        <v>255482.636</v>
      </c>
      <c r="D50" s="4">
        <v>1058173.8160000001</v>
      </c>
      <c r="E50" s="4">
        <v>107501.749</v>
      </c>
      <c r="F50" s="4">
        <v>104751.36</v>
      </c>
      <c r="G50" s="4">
        <f t="shared" si="0"/>
        <v>1706534.0380000002</v>
      </c>
      <c r="H50" s="4">
        <v>208854.223</v>
      </c>
      <c r="I50" s="4">
        <v>737613</v>
      </c>
      <c r="J50" s="4">
        <v>856262</v>
      </c>
      <c r="K50" s="4">
        <f t="shared" si="5"/>
        <v>1802729.223</v>
      </c>
      <c r="L50" s="4">
        <f t="shared" si="2"/>
        <v>3509263.2609999999</v>
      </c>
    </row>
    <row r="51" spans="1:21" ht="11.25" customHeight="1" x14ac:dyDescent="0.2">
      <c r="A51" s="36">
        <v>2022</v>
      </c>
      <c r="B51" s="4">
        <v>191207.546</v>
      </c>
      <c r="C51" s="4">
        <v>376867.84299999999</v>
      </c>
      <c r="D51" s="4">
        <v>1064453.74</v>
      </c>
      <c r="E51" s="4">
        <v>106899.201</v>
      </c>
      <c r="F51" s="4">
        <v>100039.488</v>
      </c>
      <c r="G51" s="4">
        <f t="shared" si="0"/>
        <v>1839467.818</v>
      </c>
      <c r="H51" s="4">
        <v>156089.05900000001</v>
      </c>
      <c r="I51" s="4">
        <v>621432</v>
      </c>
      <c r="J51" s="4">
        <v>687913</v>
      </c>
      <c r="K51" s="4">
        <f t="shared" ref="K51:K52" si="6">SUM(H51:J51)</f>
        <v>1465434.0589999999</v>
      </c>
      <c r="L51" s="4">
        <f t="shared" si="2"/>
        <v>3304901.8769999999</v>
      </c>
    </row>
    <row r="52" spans="1:21" ht="11.25" customHeight="1" x14ac:dyDescent="0.2">
      <c r="A52" s="60">
        <v>2023</v>
      </c>
      <c r="B52" s="59">
        <v>175986.42199999999</v>
      </c>
      <c r="C52" s="59">
        <v>412607.67800000001</v>
      </c>
      <c r="D52" s="59">
        <v>1154212.47</v>
      </c>
      <c r="E52" s="59">
        <v>72225.758000000002</v>
      </c>
      <c r="F52" s="59">
        <v>88784.241999999998</v>
      </c>
      <c r="G52" s="59">
        <f t="shared" si="0"/>
        <v>1903816.5699999998</v>
      </c>
      <c r="H52" s="59">
        <v>114201.008</v>
      </c>
      <c r="I52" s="59">
        <v>732010</v>
      </c>
      <c r="J52" s="59">
        <v>528609</v>
      </c>
      <c r="K52" s="59">
        <f t="shared" si="6"/>
        <v>1374820.0079999999</v>
      </c>
      <c r="L52" s="59">
        <f>G52+K52</f>
        <v>3278636.5779999997</v>
      </c>
    </row>
    <row r="53" spans="1:21" s="24" customFormat="1" x14ac:dyDescent="0.2">
      <c r="A53" s="8" t="s">
        <v>335</v>
      </c>
      <c r="B53" s="12"/>
      <c r="C53" s="12"/>
      <c r="D53" s="12"/>
      <c r="E53" s="12"/>
      <c r="F53" s="12"/>
      <c r="G53" s="12"/>
      <c r="H53" s="12"/>
      <c r="I53" s="12"/>
      <c r="J53" s="12"/>
      <c r="K53" s="12"/>
      <c r="L53" s="12"/>
      <c r="M53" s="12"/>
      <c r="N53" s="12"/>
      <c r="O53" s="12"/>
      <c r="P53" s="12"/>
      <c r="Q53" s="12"/>
      <c r="R53" s="12"/>
      <c r="S53" s="12"/>
      <c r="U53" s="12"/>
    </row>
    <row r="54" spans="1:21" x14ac:dyDescent="0.2">
      <c r="A54" s="36" t="s">
        <v>357</v>
      </c>
    </row>
    <row r="55" spans="1:21" x14ac:dyDescent="0.2">
      <c r="A55" s="36" t="s">
        <v>356</v>
      </c>
    </row>
    <row r="56" spans="1:21" x14ac:dyDescent="0.2">
      <c r="A56" s="36" t="s">
        <v>354</v>
      </c>
    </row>
    <row r="57" spans="1:21" x14ac:dyDescent="0.2">
      <c r="A57" s="36" t="s">
        <v>358</v>
      </c>
    </row>
    <row r="58" spans="1:21" x14ac:dyDescent="0.2">
      <c r="A58" s="3" t="s">
        <v>369</v>
      </c>
    </row>
    <row r="59" spans="1:21" x14ac:dyDescent="0.2">
      <c r="A59" s="24" t="s">
        <v>374</v>
      </c>
    </row>
    <row r="60" spans="1:21" x14ac:dyDescent="0.2">
      <c r="A60" s="2" t="s">
        <v>348</v>
      </c>
    </row>
  </sheetData>
  <pageMargins left="0.75" right="0.75" top="1" bottom="1" header="0.5" footer="0.5"/>
  <pageSetup scale="7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Contents</vt:lpstr>
      <vt:lpstr>Table32</vt:lpstr>
      <vt:lpstr>Table33</vt:lpstr>
      <vt:lpstr>Table34a</vt:lpstr>
      <vt:lpstr>Table34b</vt:lpstr>
      <vt:lpstr>Table35a</vt:lpstr>
      <vt:lpstr>Table35b</vt:lpstr>
      <vt:lpstr>Table36</vt:lpstr>
      <vt:lpstr>Table34a!Print_Area</vt:lpstr>
      <vt:lpstr>Table35a!Print_Area</vt:lpstr>
      <vt:lpstr>Table36!Print_Area</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Corn sweetener trade</dc:title>
  <dc:subject>Agricultural Economics</dc:subject>
  <dc:creator>Vidalina Abadam</dc:creator>
  <cp:keywords>corn use, corn sweeteners, HFCS, ethanol, glucose syrup, dextrose, production, supply and use, deliveries</cp:keywords>
  <cp:lastModifiedBy>Abadam, Vidalina - REE-ERS</cp:lastModifiedBy>
  <dcterms:created xsi:type="dcterms:W3CDTF">2022-01-26T10:17:31Z</dcterms:created>
  <dcterms:modified xsi:type="dcterms:W3CDTF">2025-01-17T15:11:12Z</dcterms:modified>
</cp:coreProperties>
</file>